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TZB_ZAKAZKY\1101_1150\1131_Bohumín_nemocnice_projekt\09_projekty\08_ROZPOČTY\slepý rozpočet\"/>
    </mc:Choice>
  </mc:AlternateContent>
  <bookViews>
    <workbookView xWindow="0" yWindow="0" windowWidth="28800" windowHeight="12435"/>
  </bookViews>
  <sheets>
    <sheet name="1 - D.1.2. Stavebně konst..._02" sheetId="4" r:id="rId1"/>
    <sheet name="Seznam figur" sheetId="5" r:id="rId2"/>
    <sheet name="Pokyny pro vyplnění" sheetId="6" r:id="rId3"/>
  </sheets>
  <definedNames>
    <definedName name="_xlnm._FilterDatabase" localSheetId="0" hidden="1">'1 - D.1.2. Stavebně konst..._02'!$C$97:$K$232</definedName>
    <definedName name="_xlnm.Print_Titles" localSheetId="0">'1 - D.1.2. Stavebně konst..._02'!$97:$97</definedName>
    <definedName name="_xlnm.Print_Titles" localSheetId="1">'Seznam figur'!$9:$9</definedName>
    <definedName name="_xlnm.Print_Area" localSheetId="0">'1 - D.1.2. Stavebně konst..._02'!$C$4:$J$41,'1 - D.1.2. Stavebně konst..._02'!$C$47:$J$77,'1 - D.1.2. Stavebně konst..._02'!$C$83:$K$232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1">'Seznam figur'!$C$4:$G$92</definedName>
  </definedNames>
  <calcPr calcId="152511"/>
</workbook>
</file>

<file path=xl/calcChain.xml><?xml version="1.0" encoding="utf-8"?>
<calcChain xmlns="http://schemas.openxmlformats.org/spreadsheetml/2006/main">
  <c r="D7" i="5" l="1"/>
  <c r="J39" i="4"/>
  <c r="J38" i="4"/>
  <c r="J37" i="4"/>
  <c r="BI228" i="4"/>
  <c r="BH228" i="4"/>
  <c r="BG228" i="4"/>
  <c r="BF228" i="4"/>
  <c r="T228" i="4"/>
  <c r="T227" i="4"/>
  <c r="R228" i="4"/>
  <c r="R227" i="4" s="1"/>
  <c r="P228" i="4"/>
  <c r="P227" i="4"/>
  <c r="BI224" i="4"/>
  <c r="BH224" i="4"/>
  <c r="BG224" i="4"/>
  <c r="BF224" i="4"/>
  <c r="T224" i="4"/>
  <c r="R224" i="4"/>
  <c r="P224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T161" i="4"/>
  <c r="R162" i="4"/>
  <c r="R161" i="4"/>
  <c r="P162" i="4"/>
  <c r="P161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6" i="4"/>
  <c r="BH146" i="4"/>
  <c r="BG146" i="4"/>
  <c r="BF146" i="4"/>
  <c r="T146" i="4"/>
  <c r="R146" i="4"/>
  <c r="P146" i="4"/>
  <c r="BI141" i="4"/>
  <c r="BH141" i="4"/>
  <c r="BG141" i="4"/>
  <c r="BF141" i="4"/>
  <c r="T141" i="4"/>
  <c r="R141" i="4"/>
  <c r="P141" i="4"/>
  <c r="BI136" i="4"/>
  <c r="BH136" i="4"/>
  <c r="BG136" i="4"/>
  <c r="BF136" i="4"/>
  <c r="T136" i="4"/>
  <c r="R136" i="4"/>
  <c r="P136" i="4"/>
  <c r="BI131" i="4"/>
  <c r="BH131" i="4"/>
  <c r="BG131" i="4"/>
  <c r="BF131" i="4"/>
  <c r="T131" i="4"/>
  <c r="R131" i="4"/>
  <c r="P131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2" i="4"/>
  <c r="BH112" i="4"/>
  <c r="BG112" i="4"/>
  <c r="BF112" i="4"/>
  <c r="T112" i="4"/>
  <c r="R112" i="4"/>
  <c r="P112" i="4"/>
  <c r="BI107" i="4"/>
  <c r="BH107" i="4"/>
  <c r="BG107" i="4"/>
  <c r="BF107" i="4"/>
  <c r="T107" i="4"/>
  <c r="R107" i="4"/>
  <c r="P107" i="4"/>
  <c r="BI101" i="4"/>
  <c r="BH101" i="4"/>
  <c r="BG101" i="4"/>
  <c r="BF101" i="4"/>
  <c r="T101" i="4"/>
  <c r="T100" i="4"/>
  <c r="R101" i="4"/>
  <c r="R100" i="4"/>
  <c r="P101" i="4"/>
  <c r="P100" i="4"/>
  <c r="J95" i="4"/>
  <c r="J94" i="4"/>
  <c r="F94" i="4"/>
  <c r="F92" i="4"/>
  <c r="E90" i="4"/>
  <c r="J59" i="4"/>
  <c r="J58" i="4"/>
  <c r="F58" i="4"/>
  <c r="F56" i="4"/>
  <c r="E54" i="4"/>
  <c r="J20" i="4"/>
  <c r="E20" i="4"/>
  <c r="F95" i="4" s="1"/>
  <c r="J19" i="4"/>
  <c r="J14" i="4"/>
  <c r="J92" i="4" s="1"/>
  <c r="E7" i="4"/>
  <c r="E50" i="4"/>
  <c r="BK187" i="4"/>
  <c r="BK162" i="4"/>
  <c r="BK117" i="4"/>
  <c r="BK196" i="4"/>
  <c r="BK176" i="4"/>
  <c r="BK126" i="4"/>
  <c r="BK218" i="4"/>
  <c r="J194" i="4"/>
  <c r="J166" i="4"/>
  <c r="J211" i="4"/>
  <c r="J171" i="4"/>
  <c r="BK123" i="4"/>
  <c r="J199" i="4"/>
  <c r="J173" i="4"/>
  <c r="J123" i="4"/>
  <c r="J204" i="4"/>
  <c r="BK173" i="4"/>
  <c r="J162" i="4"/>
  <c r="J224" i="4"/>
  <c r="BK181" i="4"/>
  <c r="BK141" i="4"/>
  <c r="J215" i="4"/>
  <c r="BK182" i="4"/>
  <c r="J154" i="4"/>
  <c r="J146" i="4"/>
  <c r="J131" i="4"/>
  <c r="J112" i="4"/>
  <c r="BK194" i="4"/>
  <c r="BK159" i="4"/>
  <c r="BK112" i="4"/>
  <c r="BK215" i="4"/>
  <c r="J159" i="4"/>
  <c r="J107" i="4"/>
  <c r="BK156" i="4"/>
  <c r="BK131" i="4"/>
  <c r="J196" i="4"/>
  <c r="BK154" i="4"/>
  <c r="J101" i="4"/>
  <c r="BK206" i="4"/>
  <c r="BK166" i="4"/>
  <c r="J117" i="4"/>
  <c r="BK213" i="4"/>
  <c r="J184" i="4"/>
  <c r="J156" i="4"/>
  <c r="BK199" i="4"/>
  <c r="BK152" i="4"/>
  <c r="J206" i="4"/>
  <c r="J182" i="4"/>
  <c r="BK136" i="4"/>
  <c r="J213" i="4"/>
  <c r="J181" i="4"/>
  <c r="BK107" i="4"/>
  <c r="BK211" i="4"/>
  <c r="BK171" i="4"/>
  <c r="J126" i="4"/>
  <c r="BK228" i="4"/>
  <c r="BK192" i="4"/>
  <c r="J141" i="4"/>
  <c r="BK101" i="4"/>
  <c r="BK204" i="4"/>
  <c r="J176" i="4"/>
  <c r="BK120" i="4"/>
  <c r="J218" i="4"/>
  <c r="BK184" i="4"/>
  <c r="J136" i="4"/>
  <c r="J228" i="4"/>
  <c r="J192" i="4"/>
  <c r="J152" i="4"/>
  <c r="BK224" i="4"/>
  <c r="J187" i="4"/>
  <c r="BK146" i="4"/>
  <c r="J120" i="4"/>
  <c r="BK119" i="4" l="1"/>
  <c r="J119" i="4"/>
  <c r="J67" i="4"/>
  <c r="T119" i="4"/>
  <c r="R151" i="4"/>
  <c r="P165" i="4"/>
  <c r="T165" i="4"/>
  <c r="T175" i="4"/>
  <c r="R186" i="4"/>
  <c r="T198" i="4"/>
  <c r="BK106" i="4"/>
  <c r="J106" i="4" s="1"/>
  <c r="J66" i="4" s="1"/>
  <c r="R106" i="4"/>
  <c r="R119" i="4"/>
  <c r="P151" i="4"/>
  <c r="BK165" i="4"/>
  <c r="J165" i="4"/>
  <c r="J71" i="4"/>
  <c r="BK175" i="4"/>
  <c r="J175" i="4"/>
  <c r="J72" i="4"/>
  <c r="R175" i="4"/>
  <c r="P186" i="4"/>
  <c r="T186" i="4"/>
  <c r="P198" i="4"/>
  <c r="R217" i="4"/>
  <c r="P106" i="4"/>
  <c r="T106" i="4"/>
  <c r="P119" i="4"/>
  <c r="BK151" i="4"/>
  <c r="J151" i="4" s="1"/>
  <c r="J68" i="4" s="1"/>
  <c r="T151" i="4"/>
  <c r="R165" i="4"/>
  <c r="P175" i="4"/>
  <c r="BK186" i="4"/>
  <c r="J186" i="4"/>
  <c r="J73" i="4" s="1"/>
  <c r="BK198" i="4"/>
  <c r="J198" i="4"/>
  <c r="J74" i="4"/>
  <c r="R198" i="4"/>
  <c r="BK217" i="4"/>
  <c r="J217" i="4"/>
  <c r="J75" i="4"/>
  <c r="P217" i="4"/>
  <c r="T217" i="4"/>
  <c r="BK161" i="4"/>
  <c r="J161" i="4" s="1"/>
  <c r="J69" i="4" s="1"/>
  <c r="BK100" i="4"/>
  <c r="J100" i="4"/>
  <c r="J65" i="4" s="1"/>
  <c r="BK227" i="4"/>
  <c r="J227" i="4"/>
  <c r="J76" i="4"/>
  <c r="J56" i="4"/>
  <c r="F59" i="4"/>
  <c r="E86" i="4"/>
  <c r="BE101" i="4"/>
  <c r="BE107" i="4"/>
  <c r="BE117" i="4"/>
  <c r="BE126" i="4"/>
  <c r="BE131" i="4"/>
  <c r="BE141" i="4"/>
  <c r="BE146" i="4"/>
  <c r="BE154" i="4"/>
  <c r="BE156" i="4"/>
  <c r="BE159" i="4"/>
  <c r="BE171" i="4"/>
  <c r="BE181" i="4"/>
  <c r="BE182" i="4"/>
  <c r="BE184" i="4"/>
  <c r="BE187" i="4"/>
  <c r="BE194" i="4"/>
  <c r="BE196" i="4"/>
  <c r="BE199" i="4"/>
  <c r="BE206" i="4"/>
  <c r="BE213" i="4"/>
  <c r="BE218" i="4"/>
  <c r="BE112" i="4"/>
  <c r="BE120" i="4"/>
  <c r="BE123" i="4"/>
  <c r="BE136" i="4"/>
  <c r="BE152" i="4"/>
  <c r="BE162" i="4"/>
  <c r="BE166" i="4"/>
  <c r="BE173" i="4"/>
  <c r="BE176" i="4"/>
  <c r="BE192" i="4"/>
  <c r="BE204" i="4"/>
  <c r="BE211" i="4"/>
  <c r="BE215" i="4"/>
  <c r="BE224" i="4"/>
  <c r="BE228" i="4"/>
  <c r="F39" i="4"/>
  <c r="F38" i="4"/>
  <c r="F37" i="4"/>
  <c r="J36" i="4"/>
  <c r="F36" i="4"/>
  <c r="P99" i="4" l="1"/>
  <c r="R99" i="4"/>
  <c r="T99" i="4"/>
  <c r="P164" i="4"/>
  <c r="P98" i="4"/>
  <c r="R164" i="4"/>
  <c r="R98" i="4"/>
  <c r="T164" i="4"/>
  <c r="T98" i="4"/>
  <c r="BK164" i="4"/>
  <c r="J164" i="4" s="1"/>
  <c r="J70" i="4" s="1"/>
  <c r="BK99" i="4"/>
  <c r="F35" i="4"/>
  <c r="J35" i="4"/>
  <c r="BK98" i="4" l="1"/>
  <c r="J98" i="4" s="1"/>
  <c r="J63" i="4" s="1"/>
  <c r="J99" i="4"/>
  <c r="J64" i="4"/>
  <c r="J32" i="4"/>
  <c r="J41" i="4" l="1"/>
</calcChain>
</file>

<file path=xl/sharedStrings.xml><?xml version="1.0" encoding="utf-8"?>
<sst xmlns="http://schemas.openxmlformats.org/spreadsheetml/2006/main" count="2082" uniqueCount="565">
  <si>
    <t>False</t>
  </si>
  <si>
    <t>21</t>
  </si>
  <si>
    <t>15</t>
  </si>
  <si>
    <t>v ---  níže se nacházejí doplnkové a pomocné údaje k sestavám  --- v</t>
  </si>
  <si>
    <t>Kód:</t>
  </si>
  <si>
    <t>kub4</t>
  </si>
  <si>
    <t>Stavba:</t>
  </si>
  <si>
    <t>Arerál nemocnice Bohumín</t>
  </si>
  <si>
    <t>KSO:</t>
  </si>
  <si>
    <t/>
  </si>
  <si>
    <t>CC-CZ:</t>
  </si>
  <si>
    <t>Místo:</t>
  </si>
  <si>
    <t>Bohumín</t>
  </si>
  <si>
    <t>Datum:</t>
  </si>
  <si>
    <t>Zadavatel:</t>
  </si>
  <si>
    <t>IČ:</t>
  </si>
  <si>
    <t>Město Bohumín,Masarykova 158,735 81 Bohumín</t>
  </si>
  <si>
    <t>DIČ:</t>
  </si>
  <si>
    <t>Uchazeč:</t>
  </si>
  <si>
    <t>Projektant:</t>
  </si>
  <si>
    <t>TZB Orlová s.r.o.,Slezská 1288,735 14 Orlová</t>
  </si>
  <si>
    <t>True</t>
  </si>
  <si>
    <t>Zpracovatel:</t>
  </si>
  <si>
    <t>Beránek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</si>
  <si>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</si>
  <si>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</si>
  <si>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</si>
  <si>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</si>
  <si>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</si>
  <si>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</si>
  <si>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</si>
  <si>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</si>
  <si>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</si>
  <si>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</si>
  <si>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</si>
  <si>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</si>
  <si>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</si>
  <si>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</si>
  <si>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</si>
  <si>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</si>
  <si>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</si>
  <si>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</si>
  <si>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</si>
  <si>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</si>
  <si>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STA</t>
  </si>
  <si>
    <t>1</t>
  </si>
  <si>
    <t>2</t>
  </si>
  <si>
    <t>D.1.2. Stavebně konstrukční řešení</t>
  </si>
  <si>
    <t>Soupis</t>
  </si>
  <si>
    <t>{ab310363-7569-4bd2-9ec3-6f38f97f00fe}</t>
  </si>
  <si>
    <t>f1</t>
  </si>
  <si>
    <t>plocha vnitřních omítek stěn</t>
  </si>
  <si>
    <t>f2</t>
  </si>
  <si>
    <t>výmalba stropu</t>
  </si>
  <si>
    <t>KRYCÍ LIST SOUPISU PRACÍ</t>
  </si>
  <si>
    <t>Objekt:</t>
  </si>
  <si>
    <t>Soupis:</t>
  </si>
  <si>
    <t>1 - D.1.2. Stavebně konstrukční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</si>
  <si>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</si>
  <si>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</si>
  <si>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</si>
  <si>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</si>
  <si>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</si>
  <si>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</si>
  <si>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</si>
  <si>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</si>
  <si>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</si>
  <si>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</si>
  <si>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</si>
  <si>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723 - Zdravotechnika - vnitřní plynovod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</si>
  <si>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</si>
  <si>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</si>
  <si>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</si>
  <si>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</si>
  <si>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</si>
  <si>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</si>
  <si>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</si>
  <si>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</si>
  <si>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</si>
  <si>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</si>
  <si>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</si>
  <si>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</si>
  <si>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</si>
  <si>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</si>
  <si>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</si>
  <si>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</si>
  <si>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</si>
  <si>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</si>
  <si>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</si>
  <si>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</si>
  <si>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</si>
  <si>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</si>
  <si>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</si>
  <si>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278381531</t>
  </si>
  <si>
    <t>Základy pod stroje nebo technologická zařízení z betonu s bedněním, odbedněním, bez úpravy povrchu z betonu prostého objemu souvislé základové konstrukce do 5 m3 tř. C 16/20, složitosti I</t>
  </si>
  <si>
    <t>m3</t>
  </si>
  <si>
    <t>CS ÚRS 2021 02</t>
  </si>
  <si>
    <t>4</t>
  </si>
  <si>
    <t>-603308310</t>
  </si>
  <si>
    <t>Online PSC</t>
  </si>
  <si>
    <t>https://podminky.urs.cz/item/CS_URS_2021_02/278381531</t>
  </si>
  <si>
    <t>VV</t>
  </si>
  <si>
    <t>Součet</t>
  </si>
  <si>
    <t>3</t>
  </si>
  <si>
    <t>"v.č.D1.2.-02</t>
  </si>
  <si>
    <t>m</t>
  </si>
  <si>
    <t>5</t>
  </si>
  <si>
    <t>M</t>
  </si>
  <si>
    <t>8</t>
  </si>
  <si>
    <t>6</t>
  </si>
  <si>
    <t>kus</t>
  </si>
  <si>
    <t>7</t>
  </si>
  <si>
    <t>m2</t>
  </si>
  <si>
    <t>9</t>
  </si>
  <si>
    <t>Úpravy povrchů, podlahy a osazování výplní</t>
  </si>
  <si>
    <t>10</t>
  </si>
  <si>
    <t>612131101</t>
  </si>
  <si>
    <t>11</t>
  </si>
  <si>
    <t>612142001</t>
  </si>
  <si>
    <t>12</t>
  </si>
  <si>
    <t>612321111</t>
  </si>
  <si>
    <t>13</t>
  </si>
  <si>
    <t>14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</si>
  <si>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</si>
  <si>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</si>
  <si>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</si>
  <si>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-1587930323</t>
  </si>
  <si>
    <t>https://podminky.urs.cz/item/CS_URS_2021_02/949101111</t>
  </si>
  <si>
    <t>16</t>
  </si>
  <si>
    <t>952901111</t>
  </si>
  <si>
    <t>Vyčištění budov nebo objektů před předáním do užívání budov bytové nebo občanské výstavby, světlé výšky podlaží do 4 m</t>
  </si>
  <si>
    <t>https://podminky.urs.cz/item/CS_URS_2021_02/952901111</t>
  </si>
  <si>
    <t>17</t>
  </si>
  <si>
    <t>24</t>
  </si>
  <si>
    <t>18</t>
  </si>
  <si>
    <t>966081121</t>
  </si>
  <si>
    <t>Bourání kontaktního zateplení včetně povrchové úpravy omítkou nebo nátěrem malých ploch, jakékoli tloušťky, včetně vyřezání, plochy jednotlivě do 1,0 m2</t>
  </si>
  <si>
    <t>-2079391609</t>
  </si>
  <si>
    <t>https://podminky.urs.cz/item/CS_URS_2021_02/966081121</t>
  </si>
  <si>
    <t>19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</si>
  <si>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</si>
  <si>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</si>
  <si>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1168556100</t>
  </si>
  <si>
    <t>https://podminky.urs.cz/item/CS_URS_2021_02/967031132</t>
  </si>
  <si>
    <t>20</t>
  </si>
  <si>
    <t>22</t>
  </si>
  <si>
    <t>-6689385</t>
  </si>
  <si>
    <t>23</t>
  </si>
  <si>
    <t>977151118</t>
  </si>
  <si>
    <t>Jádrové vrty diamantovými korunkami do stavebních materiálů (železobetonu, betonu, cihel, obkladů, dlažeb, kamene) průměru přes 90 do 100 mm</t>
  </si>
  <si>
    <t>1212929853</t>
  </si>
  <si>
    <t>https://podminky.urs.cz/item/CS_URS_2021_02/977151118</t>
  </si>
  <si>
    <t>25</t>
  </si>
  <si>
    <t>978013191</t>
  </si>
  <si>
    <t>"výkaz výměr</t>
  </si>
  <si>
    <t>3,50*8,50</t>
  </si>
  <si>
    <t>3,50*24,00</t>
  </si>
  <si>
    <t>997</t>
  </si>
  <si>
    <t>Přesun sutě</t>
  </si>
  <si>
    <t>26</t>
  </si>
  <si>
    <t>997013211</t>
  </si>
  <si>
    <t>Vnitrostaveništní doprava suti a vybouraných hmot vodorovně do 50 m svisle ručně pro budovy a haly výšky do 6 m</t>
  </si>
  <si>
    <t>t</t>
  </si>
  <si>
    <t>1372742571</t>
  </si>
  <si>
    <t>https://podminky.urs.cz/item/CS_URS_2021_02/997013211</t>
  </si>
  <si>
    <t>27</t>
  </si>
  <si>
    <t>997013501</t>
  </si>
  <si>
    <t>Odvoz suti a vybouraných hmot na skládku nebo meziskládku se složením, na vzdálenost do 1 km</t>
  </si>
  <si>
    <t>-81082171</t>
  </si>
  <si>
    <t>https://podminky.urs.cz/item/CS_URS_2021_02/997013501</t>
  </si>
  <si>
    <t>28</t>
  </si>
  <si>
    <t>997013511</t>
  </si>
  <si>
    <t>Odvoz suti a vybouraných hmot z meziskládky na skládku s naložením a se složením, na vzdálenost do 1 km</t>
  </si>
  <si>
    <t>214739175</t>
  </si>
  <si>
    <t>https://podminky.urs.cz/item/CS_URS_2021_02/997013511</t>
  </si>
  <si>
    <t>29</t>
  </si>
  <si>
    <t>997013631</t>
  </si>
  <si>
    <t>Poplatek za uložení stavebního odpadu na skládce (skládkovné) směsného stavebního a demoličního zatříděného do Katalogu odpadů pod kódem 17 09 04</t>
  </si>
  <si>
    <t>-1104146912</t>
  </si>
  <si>
    <t>https://podminky.urs.cz/item/CS_URS_2021_02/997013631</t>
  </si>
  <si>
    <t>998</t>
  </si>
  <si>
    <t>Přesun hmot</t>
  </si>
  <si>
    <t>30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</si>
  <si>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</si>
  <si>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</si>
  <si>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-415953218</t>
  </si>
  <si>
    <t>https://podminky.urs.cz/item/CS_URS_2021_02/998018001</t>
  </si>
  <si>
    <t>PSV</t>
  </si>
  <si>
    <t>Práce a dodávky PSV</t>
  </si>
  <si>
    <t>723</t>
  </si>
  <si>
    <t>Zdravotechnika - vnitřní plynovod</t>
  </si>
  <si>
    <t>31</t>
  </si>
  <si>
    <t>723150371</t>
  </si>
  <si>
    <t>Potrubí z ocelových trubek hladkých černých spojovaných chráničky Ø 108/4</t>
  </si>
  <si>
    <t>-1967346951</t>
  </si>
  <si>
    <t>https://podminky.urs.cz/item/CS_URS_2021_02/723150371</t>
  </si>
  <si>
    <t>32</t>
  </si>
  <si>
    <t>998723101</t>
  </si>
  <si>
    <t>Přesun hmot pro vnitřní plynovod stanovený z hmotnosti přesunovaného materiálu vodorovná dopravní vzdálenost do 50 m v objektech výšky do 6 m</t>
  </si>
  <si>
    <t>1360694339</t>
  </si>
  <si>
    <t>https://podminky.urs.cz/item/CS_URS_2021_02/998723101</t>
  </si>
  <si>
    <t>33</t>
  </si>
  <si>
    <t>998723181</t>
  </si>
  <si>
    <t>Přesun hmot pro vnitřní plynovod stanovený z hmotnosti přesunovaného materiálu Příplatek k ceně za přesun prováděný bez použití mechanizace pro jakoukoliv výšku objektu</t>
  </si>
  <si>
    <t>-348835414</t>
  </si>
  <si>
    <t>https://podminky.urs.cz/item/CS_URS_2021_02/998723181</t>
  </si>
  <si>
    <t>34</t>
  </si>
  <si>
    <t>741</t>
  </si>
  <si>
    <t>Elektroinstalace - silnoproud</t>
  </si>
  <si>
    <t>35</t>
  </si>
  <si>
    <t>741210002</t>
  </si>
  <si>
    <t>Montáž rozvodnic oceloplechových nebo plastových bez zapojení vodičů běžných, hmotnosti do 50 kg</t>
  </si>
  <si>
    <t>1766349016</t>
  </si>
  <si>
    <t>https://podminky.urs.cz/item/CS_URS_2021_02/741210002</t>
  </si>
  <si>
    <t>36</t>
  </si>
  <si>
    <t>00000</t>
  </si>
  <si>
    <t>skříň HUK 110x1400mm</t>
  </si>
  <si>
    <t>vlastní CÚ 2021 02</t>
  </si>
  <si>
    <t>655086225</t>
  </si>
  <si>
    <t>998741101</t>
  </si>
  <si>
    <t>Přesun hmot pro silnoproud stanovený z hmotnosti přesunovaného materiálu vodorovná dopravní vzdálenost do 50 m v objektech výšky do 6 m</t>
  </si>
  <si>
    <t>-947290880</t>
  </si>
  <si>
    <t>https://podminky.urs.cz/item/CS_URS_2021_02/998741101</t>
  </si>
  <si>
    <t>998741181</t>
  </si>
  <si>
    <t>Přesun hmot pro silnoproud stanovený z hmotnosti přesunovaného materiálu Příplatek k ceně za přesun prováděný bez použití mechanizace pro jakoukoliv výšku objektu</t>
  </si>
  <si>
    <t>-1206985057</t>
  </si>
  <si>
    <t>https://podminky.urs.cz/item/CS_URS_2021_02/998741181</t>
  </si>
  <si>
    <t>751</t>
  </si>
  <si>
    <t>Vzduchotechnika</t>
  </si>
  <si>
    <t>751398051</t>
  </si>
  <si>
    <t>Montáž ostatních zařízení protidešťové žaluzie nebo žaluziové klapky na čtyřhranné potrubí, průřezu do 0,150 m2</t>
  </si>
  <si>
    <t>-1346980004</t>
  </si>
  <si>
    <t>https://podminky.urs.cz/item/CS_URS_2021_02/751398051</t>
  </si>
  <si>
    <t>1"dveře</t>
  </si>
  <si>
    <t>42972918</t>
  </si>
  <si>
    <t>žaluzie protidešťová s pevnými lamelami, pozink, pro potrubí 355x355mm</t>
  </si>
  <si>
    <t>65410635</t>
  </si>
  <si>
    <t>https://podminky.urs.cz/item/CS_URS_2021_02/42972918</t>
  </si>
  <si>
    <t>998751101</t>
  </si>
  <si>
    <t>Přesun hmot pro vzduchotechniku stanovený z hmotnosti přesunovaného materiálu vodorovná dopravní vzdálenost do 100 m v objektech výšky do 12 m</t>
  </si>
  <si>
    <t>-1179446079</t>
  </si>
  <si>
    <t>https://podminky.urs.cz/item/CS_URS_2021_02/998751101</t>
  </si>
  <si>
    <t>998751181</t>
  </si>
  <si>
    <t>Přesun hmot pro vzduchotechniku stanovený z hmotnosti přesunovaného materiálu Příplatek k cenám za přesun prováděný bez použití mechanizace pro jakoukoliv výšku objektu</t>
  </si>
  <si>
    <t>-742742315</t>
  </si>
  <si>
    <t>https://podminky.urs.cz/item/CS_URS_2021_02/998751181</t>
  </si>
  <si>
    <t>766</t>
  </si>
  <si>
    <t>Konstrukce truhlářské</t>
  </si>
  <si>
    <t>54917265</t>
  </si>
  <si>
    <t>samozavírač dveří hydraulický K214 č.14 zlatá bronz</t>
  </si>
  <si>
    <t>https://podminky.urs.cz/item/CS_URS_2021_02/54917265</t>
  </si>
  <si>
    <t>998766101</t>
  </si>
  <si>
    <t>Přesun hmot pro konstrukce truhlářské stanovený z hmotnosti přesunovaného materiálu vodorovná dopravní vzdálenost do 50 m v objektech výšky do 6 m</t>
  </si>
  <si>
    <t>https://podminky.urs.cz/item/CS_URS_2021_02/998766101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</si>
  <si>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</si>
  <si>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</si>
  <si>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https://podminky.urs.cz/item/CS_URS_2021_02/998766181</t>
  </si>
  <si>
    <t>784</t>
  </si>
  <si>
    <t>Dokončovací práce - malby a tapety</t>
  </si>
  <si>
    <t>784121001</t>
  </si>
  <si>
    <t>Oškrabání malby v místnostech výšky do 3,80 m</t>
  </si>
  <si>
    <t>1559082353</t>
  </si>
  <si>
    <t>https://podminky.urs.cz/item/CS_URS_2021_02/784121001</t>
  </si>
  <si>
    <t>7,00*8,00</t>
  </si>
  <si>
    <t>784181101</t>
  </si>
  <si>
    <t>784211101</t>
  </si>
  <si>
    <t>Malby z malířských směsí oděruvzdorných za mokra dvojnásobné, bílé za mokra oděruvzdorné výborně v místnostech výšky do 3,80 m</t>
  </si>
  <si>
    <t>-348248605</t>
  </si>
  <si>
    <t>https://podminky.urs.cz/item/CS_URS_2021_02/784211101</t>
  </si>
  <si>
    <t>HZS</t>
  </si>
  <si>
    <t>Hodinové zúčtovací sazby</t>
  </si>
  <si>
    <t>HZS1301</t>
  </si>
  <si>
    <t>Hodinové zúčtovací sazby profesí HSV provádění konstrukcí zedník</t>
  </si>
  <si>
    <t>hod</t>
  </si>
  <si>
    <t>512</t>
  </si>
  <si>
    <t>https://podminky.urs.cz/item/CS_URS_2021_02/HZS1301</t>
  </si>
  <si>
    <t>"nepředvídatelné zednické práce</t>
  </si>
  <si>
    <t>podlaha</t>
  </si>
  <si>
    <t>bednění</t>
  </si>
  <si>
    <t>f3</t>
  </si>
  <si>
    <t>plocha stropu</t>
  </si>
  <si>
    <t>f4</t>
  </si>
  <si>
    <t>plocha stěn</t>
  </si>
  <si>
    <t>"v.č.D.1.4.b</t>
  </si>
  <si>
    <t>611131101</t>
  </si>
  <si>
    <t>611142001</t>
  </si>
  <si>
    <t>611321112</t>
  </si>
  <si>
    <t>631311134</t>
  </si>
  <si>
    <t>5,80*6,80*0,20</t>
  </si>
  <si>
    <t>0,60*0,60*0,80"zesílení pro šachtu</t>
  </si>
  <si>
    <t>631319013</t>
  </si>
  <si>
    <t>631319175</t>
  </si>
  <si>
    <t>631351111</t>
  </si>
  <si>
    <t>"šachta</t>
  </si>
  <si>
    <t>0,60*4*0,50</t>
  </si>
  <si>
    <t>0,60*0,60</t>
  </si>
  <si>
    <t>631351112</t>
  </si>
  <si>
    <t>631362021</t>
  </si>
  <si>
    <t>Výztuž mazanin ze svařovaných sítí z drátů typu KARI</t>
  </si>
  <si>
    <t>https://podminky.urs.cz/item/CS_URS_2021_02/631362021</t>
  </si>
  <si>
    <t>Lešení pomocné pro objekty pozemních staveb s lešeňovou podlahou v do 1,9 m zatížení do 150 kg/m2</t>
  </si>
  <si>
    <t>978011191</t>
  </si>
  <si>
    <t xml:space="preserve">5,80*6,80 </t>
  </si>
  <si>
    <t>0,25*2*6,80*4"trámy</t>
  </si>
  <si>
    <t>(5,80+6,80 )*2*2,50</t>
  </si>
  <si>
    <t>-0,80*1,97</t>
  </si>
  <si>
    <t>85,31</t>
  </si>
  <si>
    <t>c - SO E - Kotelna</t>
  </si>
  <si>
    <t xml:space="preserve">"v.č.D1.2.-02 základ  </t>
  </si>
  <si>
    <t>2,085*3,85*0,10</t>
  </si>
  <si>
    <t>-2064929278</t>
  </si>
  <si>
    <t>"v.č.D.1.2. 02</t>
  </si>
  <si>
    <t>3,85*2,085*0,007*1,20</t>
  </si>
  <si>
    <t>642944121</t>
  </si>
  <si>
    <t>Osazení ocelových dveřních zárubní lisovaných nebo z úhelníků dodatečně s vybetonováním prahu, plochy do 2,5 m2</t>
  </si>
  <si>
    <t>1268612560</t>
  </si>
  <si>
    <t>https://podminky.urs.cz/item/CS_URS_2021_02/642944121</t>
  </si>
  <si>
    <t>55331562</t>
  </si>
  <si>
    <t>zárubeň jednokřídlá ocelová pro zdění s protipožární úpravou tl stěny 110-150mm rozměru 800/1970, 2100mm</t>
  </si>
  <si>
    <t>1774492363</t>
  </si>
  <si>
    <t>https://podminky.urs.cz/item/CS_URS_2021_02/55331562</t>
  </si>
  <si>
    <t>4,30*4,35</t>
  </si>
  <si>
    <t>-1355390055</t>
  </si>
  <si>
    <t xml:space="preserve">"v.č.D1.2.-02  </t>
  </si>
  <si>
    <t>0,37*4*0,60</t>
  </si>
  <si>
    <t>971033461</t>
  </si>
  <si>
    <t>Vybourání otvorů ve zdivu základovém nebo nadzákladovém z cihel, tvárnic, příčkovek z cihel pálených na maltu vápennou nebo vápenocementovou plochy do 0,25 m2, tl. do 600 mm</t>
  </si>
  <si>
    <t>https://podminky.urs.cz/item/CS_URS_2021_02/971033461</t>
  </si>
  <si>
    <t xml:space="preserve">"v.č.D1.2.-02 </t>
  </si>
  <si>
    <t>0,60"HUP</t>
  </si>
  <si>
    <t>977151129</t>
  </si>
  <si>
    <t>Jádrové vrty diamantovými korunkami do stavebních materiálů (železobetonu, betonu, cihel, obkladů, dlažeb, kamene) průměru přes 300 do 350 mm</t>
  </si>
  <si>
    <t>847272595</t>
  </si>
  <si>
    <t>https://podminky.urs.cz/item/CS_URS_2021_02/977151129</t>
  </si>
  <si>
    <t>0,60"prostup</t>
  </si>
  <si>
    <t>0,487*4 'Přepočtené koeficientem množství</t>
  </si>
  <si>
    <t>0,70"hup</t>
  </si>
  <si>
    <t>1"skříň HUP</t>
  </si>
  <si>
    <t>766660021</t>
  </si>
  <si>
    <t>Montáž dveřních křídel dřevěných nebo plastových otevíravých do ocelové zárubně protipožárních jednokřídlových, šířky do 800 mm</t>
  </si>
  <si>
    <t>2125335494</t>
  </si>
  <si>
    <t>https://podminky.urs.cz/item/CS_URS_2021_02/766660021</t>
  </si>
  <si>
    <t>61162038</t>
  </si>
  <si>
    <t>dveře jednokřídlé dřevotřískové protipožární EI (EW) 30 D3 povrch fóliový plné 800x1970-2100mm</t>
  </si>
  <si>
    <t>938798885</t>
  </si>
  <si>
    <t>https://podminky.urs.cz/item/CS_URS_2021_02/61162038</t>
  </si>
  <si>
    <t>766660717</t>
  </si>
  <si>
    <t>Montáž dveřních doplňků samozavírače na zárubeň ocelovou</t>
  </si>
  <si>
    <t>908923571</t>
  </si>
  <si>
    <t>https://podminky.urs.cz/item/CS_URS_2021_02/766660717</t>
  </si>
  <si>
    <t>2051429080</t>
  </si>
  <si>
    <t>-1833647487</t>
  </si>
  <si>
    <t>1375120773</t>
  </si>
  <si>
    <t>(4,30+4,35)*2*3,85</t>
  </si>
  <si>
    <t>161848141</t>
  </si>
  <si>
    <t>SEZNAM FIGUR</t>
  </si>
  <si>
    <t>Výměra</t>
  </si>
  <si>
    <t xml:space="preserve"> a/ 1</t>
  </si>
  <si>
    <t>Použití figury:</t>
  </si>
  <si>
    <t>Otlučení (osekání) vnitřní vápenné nebo vápenocementové omítky stěn v rozsahu přes 50 do 100 %</t>
  </si>
  <si>
    <t>Cementový postřik vnitřních stěn nanášený celoplošně ručně</t>
  </si>
  <si>
    <t>Potažení vnitřních stěn sklovláknitým pletivem vtlačeným do tenkovrstvé hmoty</t>
  </si>
  <si>
    <t>Vápenocementová omítka hrubá jednovrstvá zatřená vnitřních stěn nanášená ručně</t>
  </si>
  <si>
    <t>Základní akrylátová jednonásobná bezbarvá penetrace podkladu v místnostech v do 3,80 m</t>
  </si>
  <si>
    <t>Dvojnásobné bílé malby ze směsí za mokra výborně oděruvzdorných v místnostech v do 3,80 m</t>
  </si>
  <si>
    <t>Oškrabání malby v mísnostech v do 3,80 m</t>
  </si>
  <si>
    <t>Vyčištění budov bytové a občanské výstavby při výšce podlaží do 4 m</t>
  </si>
  <si>
    <t xml:space="preserve"> b/ 1</t>
  </si>
  <si>
    <t>Mazanina tl přes 120 do 240 mm z betonu prostého bez zvýšených nároků na prostředí tř. C 16/20</t>
  </si>
  <si>
    <t>Příplatek k mazanině tl přes 120 do 240 mm za přehlazení povrchu</t>
  </si>
  <si>
    <t>Příplatek k mazanině tl přes 120 do 240 mm za stržení povrchu spodní vrstvy před vložením výztuže</t>
  </si>
  <si>
    <t>f1_1</t>
  </si>
  <si>
    <t>Zřízení bednění otvorů a prostupů v podlahách</t>
  </si>
  <si>
    <t>Odstranění bednění otvorů a prostupů v podlahách</t>
  </si>
  <si>
    <t>f2_1</t>
  </si>
  <si>
    <t>Otlučení (osekání) vnitřní vápenné nebo vápenocementové omítky stropů v rozsahu přes 50 do 100 %</t>
  </si>
  <si>
    <t>Cementový postřik vnitřních stropů nanášený celoplošně ručně</t>
  </si>
  <si>
    <t>Potažení vnitřních stropů sklovláknitým pletivem vtlačeným do tenkovrstvé hmoty</t>
  </si>
  <si>
    <t>Vápenocementová omítka hrubá jednovrstvá zatřená vnitřních stropů žebrových nanášená ručně</t>
  </si>
  <si>
    <t xml:space="preserve"> c/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</si>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</sst>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14"/>
      <name val="Arial CE"/>
    </font>
    <font>
      <b/>
      <sz val="10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15" fillId="0" borderId="15" xfId="0" applyFont="1" applyBorder="1" applyAlignment="1" applyProtection="1">
      <alignment horizontal="center" vertical="center" wrapText="1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19" xfId="0" applyFont="1" applyBorder="1" applyAlignment="1" applyProtection="1">
      <alignment horizontal="left" vertical="center"/>
    </xf>
    <xf numFmtId="0" fontId="5" fillId="0" borderId="19" xfId="0" applyFont="1" applyBorder="1" applyAlignment="1" applyProtection="1">
      <alignment vertical="center"/>
    </xf>
    <xf numFmtId="4" fontId="5" fillId="0" borderId="19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6" fillId="0" borderId="0" xfId="0" applyNumberFormat="1" applyFont="1" applyAlignment="1" applyProtection="1"/>
    <xf numFmtId="0" fontId="0" fillId="0" borderId="11" xfId="0" applyBorder="1" applyAlignment="1" applyProtection="1">
      <alignment vertical="center"/>
    </xf>
    <xf numFmtId="166" fontId="20" fillId="0" borderId="11" xfId="0" applyNumberFormat="1" applyFont="1" applyBorder="1" applyAlignment="1" applyProtection="1"/>
    <xf numFmtId="166" fontId="20" fillId="0" borderId="12" xfId="0" applyNumberFormat="1" applyFont="1" applyBorder="1" applyAlignment="1" applyProtection="1"/>
    <xf numFmtId="4" fontId="2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3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4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4" fillId="0" borderId="21" xfId="0" applyFont="1" applyBorder="1" applyAlignment="1" applyProtection="1">
      <alignment horizontal="center" vertical="center"/>
    </xf>
    <xf numFmtId="49" fontId="14" fillId="0" borderId="21" xfId="0" applyNumberFormat="1" applyFont="1" applyBorder="1" applyAlignment="1" applyProtection="1">
      <alignment horizontal="left" vertical="center" wrapText="1"/>
    </xf>
    <xf numFmtId="0" fontId="14" fillId="0" borderId="21" xfId="0" applyFont="1" applyBorder="1" applyAlignment="1" applyProtection="1">
      <alignment horizontal="left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167" fontId="14" fillId="0" borderId="21" xfId="0" applyNumberFormat="1" applyFont="1" applyBorder="1" applyAlignment="1" applyProtection="1">
      <alignment vertical="center"/>
    </xf>
    <xf numFmtId="4" fontId="14" fillId="2" borderId="21" xfId="0" applyNumberFormat="1" applyFont="1" applyFill="1" applyBorder="1" applyAlignment="1" applyProtection="1">
      <alignment vertical="center"/>
      <protection locked="0"/>
    </xf>
    <xf numFmtId="4" fontId="14" fillId="0" borderId="21" xfId="0" applyNumberFormat="1" applyFont="1" applyBorder="1" applyAlignment="1" applyProtection="1">
      <alignment vertical="center"/>
    </xf>
    <xf numFmtId="0" fontId="15" fillId="2" borderId="13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 vertical="center"/>
    </xf>
    <xf numFmtId="166" fontId="15" fillId="0" borderId="0" xfId="0" applyNumberFormat="1" applyFont="1" applyBorder="1" applyAlignment="1" applyProtection="1">
      <alignment vertical="center"/>
    </xf>
    <xf numFmtId="166" fontId="15" fillId="0" borderId="14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3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3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3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5" fillId="0" borderId="21" xfId="0" applyFont="1" applyBorder="1" applyAlignment="1" applyProtection="1">
      <alignment horizontal="center" vertical="center"/>
    </xf>
    <xf numFmtId="49" fontId="25" fillId="0" borderId="21" xfId="0" applyNumberFormat="1" applyFont="1" applyBorder="1" applyAlignment="1" applyProtection="1">
      <alignment horizontal="left" vertical="center" wrapText="1"/>
    </xf>
    <xf numFmtId="0" fontId="25" fillId="0" borderId="21" xfId="0" applyFont="1" applyBorder="1" applyAlignment="1" applyProtection="1">
      <alignment horizontal="left" vertical="center" wrapText="1"/>
    </xf>
    <xf numFmtId="0" fontId="25" fillId="0" borderId="21" xfId="0" applyFont="1" applyBorder="1" applyAlignment="1" applyProtection="1">
      <alignment horizontal="center" vertical="center" wrapText="1"/>
    </xf>
    <xf numFmtId="167" fontId="25" fillId="0" borderId="21" xfId="0" applyNumberFormat="1" applyFont="1" applyBorder="1" applyAlignment="1" applyProtection="1">
      <alignment vertical="center"/>
    </xf>
    <xf numFmtId="4" fontId="25" fillId="2" borderId="21" xfId="0" applyNumberFormat="1" applyFont="1" applyFill="1" applyBorder="1" applyAlignment="1" applyProtection="1">
      <alignment vertical="center"/>
      <protection locked="0"/>
    </xf>
    <xf numFmtId="4" fontId="25" fillId="0" borderId="21" xfId="0" applyNumberFormat="1" applyFont="1" applyBorder="1" applyAlignment="1" applyProtection="1">
      <alignment vertical="center"/>
    </xf>
    <xf numFmtId="0" fontId="26" fillId="0" borderId="4" xfId="0" applyFont="1" applyBorder="1" applyAlignment="1">
      <alignment vertical="center"/>
    </xf>
    <xf numFmtId="0" fontId="25" fillId="2" borderId="13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7" fillId="0" borderId="15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/>
    </xf>
    <xf numFmtId="167" fontId="27" fillId="0" borderId="17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28" fillId="0" borderId="22" xfId="0" applyFont="1" applyBorder="1" applyAlignment="1">
      <alignment vertical="center" wrapText="1"/>
    </xf>
    <xf numFmtId="0" fontId="28" fillId="0" borderId="23" xfId="0" applyFont="1" applyBorder="1" applyAlignment="1">
      <alignment vertical="center" wrapText="1"/>
    </xf>
    <xf numFmtId="0" fontId="28" fillId="0" borderId="24" xfId="0" applyFont="1" applyBorder="1" applyAlignment="1">
      <alignment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25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25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49" fontId="31" fillId="0" borderId="1" xfId="0" applyNumberFormat="1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0" fontId="33" fillId="0" borderId="27" xfId="0" applyFont="1" applyBorder="1" applyAlignment="1">
      <alignment vertical="center" wrapText="1"/>
    </xf>
    <xf numFmtId="0" fontId="28" fillId="0" borderId="29" xfId="0" applyFont="1" applyBorder="1" applyAlignment="1">
      <alignment vertical="center" wrapText="1"/>
    </xf>
    <xf numFmtId="0" fontId="28" fillId="0" borderId="1" xfId="0" applyFont="1" applyBorder="1" applyAlignment="1">
      <alignment vertical="top"/>
    </xf>
    <xf numFmtId="0" fontId="28" fillId="0" borderId="0" xfId="0" applyFont="1" applyAlignment="1">
      <alignment vertical="top"/>
    </xf>
    <xf numFmtId="0" fontId="28" fillId="0" borderId="22" xfId="0" applyFont="1" applyBorder="1" applyAlignment="1">
      <alignment horizontal="left" vertical="center"/>
    </xf>
    <xf numFmtId="0" fontId="28" fillId="0" borderId="23" xfId="0" applyFont="1" applyBorder="1" applyAlignment="1">
      <alignment horizontal="left" vertical="center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0" fillId="0" borderId="27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28" fillId="0" borderId="28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28" fillId="0" borderId="29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left" vertical="center" wrapText="1"/>
    </xf>
    <xf numFmtId="0" fontId="28" fillId="0" borderId="23" xfId="0" applyFont="1" applyBorder="1" applyAlignment="1">
      <alignment horizontal="left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top"/>
    </xf>
    <xf numFmtId="0" fontId="32" fillId="0" borderId="28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0" fillId="0" borderId="27" xfId="0" applyFont="1" applyBorder="1" applyAlignment="1">
      <alignment vertical="center"/>
    </xf>
    <xf numFmtId="0" fontId="31" fillId="0" borderId="1" xfId="0" applyFont="1" applyBorder="1" applyAlignment="1">
      <alignment vertical="top"/>
    </xf>
    <xf numFmtId="49" fontId="31" fillId="0" borderId="1" xfId="0" applyNumberFormat="1" applyFont="1" applyBorder="1" applyAlignment="1">
      <alignment horizontal="left" vertical="center"/>
    </xf>
    <xf numFmtId="0" fontId="0" fillId="0" borderId="27" xfId="0" applyBorder="1" applyAlignment="1">
      <alignment vertical="top"/>
    </xf>
    <xf numFmtId="0" fontId="30" fillId="0" borderId="27" xfId="0" applyFont="1" applyBorder="1" applyAlignment="1">
      <alignment horizontal="left"/>
    </xf>
    <xf numFmtId="0" fontId="34" fillId="0" borderId="27" xfId="0" applyFont="1" applyBorder="1" applyAlignment="1"/>
    <xf numFmtId="0" fontId="28" fillId="0" borderId="25" xfId="0" applyFont="1" applyBorder="1" applyAlignment="1">
      <alignment vertical="top"/>
    </xf>
    <xf numFmtId="0" fontId="28" fillId="0" borderId="26" xfId="0" applyFont="1" applyBorder="1" applyAlignment="1">
      <alignment vertical="top"/>
    </xf>
    <xf numFmtId="0" fontId="28" fillId="0" borderId="28" xfId="0" applyFont="1" applyBorder="1" applyAlignment="1">
      <alignment vertical="top"/>
    </xf>
    <xf numFmtId="0" fontId="28" fillId="0" borderId="27" xfId="0" applyFont="1" applyBorder="1" applyAlignment="1">
      <alignment vertical="top"/>
    </xf>
    <xf numFmtId="0" fontId="28" fillId="0" borderId="29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left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wrapText="1"/>
    </xf>
    <xf numFmtId="49" fontId="3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67031132" TargetMode="External"/><Relationship Id="rId13" Type="http://schemas.openxmlformats.org/officeDocument/2006/relationships/hyperlink" Target="https://podminky.urs.cz/item/CS_URS_2021_02/997013501" TargetMode="External"/><Relationship Id="rId18" Type="http://schemas.openxmlformats.org/officeDocument/2006/relationships/hyperlink" Target="https://podminky.urs.cz/item/CS_URS_2021_02/998723101" TargetMode="External"/><Relationship Id="rId26" Type="http://schemas.openxmlformats.org/officeDocument/2006/relationships/hyperlink" Target="https://podminky.urs.cz/item/CS_URS_2021_02/998751181" TargetMode="External"/><Relationship Id="rId3" Type="http://schemas.openxmlformats.org/officeDocument/2006/relationships/hyperlink" Target="https://podminky.urs.cz/item/CS_URS_2021_02/642944121" TargetMode="External"/><Relationship Id="rId21" Type="http://schemas.openxmlformats.org/officeDocument/2006/relationships/hyperlink" Target="https://podminky.urs.cz/item/CS_URS_2021_02/998741101" TargetMode="External"/><Relationship Id="rId34" Type="http://schemas.openxmlformats.org/officeDocument/2006/relationships/hyperlink" Target="https://podminky.urs.cz/item/CS_URS_2021_02/784211101" TargetMode="External"/><Relationship Id="rId7" Type="http://schemas.openxmlformats.org/officeDocument/2006/relationships/hyperlink" Target="https://podminky.urs.cz/item/CS_URS_2021_02/966081121" TargetMode="External"/><Relationship Id="rId12" Type="http://schemas.openxmlformats.org/officeDocument/2006/relationships/hyperlink" Target="https://podminky.urs.cz/item/CS_URS_2021_02/997013211" TargetMode="External"/><Relationship Id="rId17" Type="http://schemas.openxmlformats.org/officeDocument/2006/relationships/hyperlink" Target="https://podminky.urs.cz/item/CS_URS_2021_02/723150371" TargetMode="External"/><Relationship Id="rId25" Type="http://schemas.openxmlformats.org/officeDocument/2006/relationships/hyperlink" Target="https://podminky.urs.cz/item/CS_URS_2021_02/998751101" TargetMode="External"/><Relationship Id="rId33" Type="http://schemas.openxmlformats.org/officeDocument/2006/relationships/hyperlink" Target="https://podminky.urs.cz/item/CS_URS_2021_02/784121001" TargetMode="External"/><Relationship Id="rId2" Type="http://schemas.openxmlformats.org/officeDocument/2006/relationships/hyperlink" Target="https://podminky.urs.cz/item/CS_URS_2021_02/631362021" TargetMode="External"/><Relationship Id="rId16" Type="http://schemas.openxmlformats.org/officeDocument/2006/relationships/hyperlink" Target="https://podminky.urs.cz/item/CS_URS_2021_02/998018001" TargetMode="External"/><Relationship Id="rId20" Type="http://schemas.openxmlformats.org/officeDocument/2006/relationships/hyperlink" Target="https://podminky.urs.cz/item/CS_URS_2021_02/741210002" TargetMode="External"/><Relationship Id="rId29" Type="http://schemas.openxmlformats.org/officeDocument/2006/relationships/hyperlink" Target="https://podminky.urs.cz/item/CS_URS_2021_02/766660717" TargetMode="External"/><Relationship Id="rId1" Type="http://schemas.openxmlformats.org/officeDocument/2006/relationships/hyperlink" Target="https://podminky.urs.cz/item/CS_URS_2021_02/278381531" TargetMode="External"/><Relationship Id="rId6" Type="http://schemas.openxmlformats.org/officeDocument/2006/relationships/hyperlink" Target="https://podminky.urs.cz/item/CS_URS_2021_02/952901111" TargetMode="External"/><Relationship Id="rId11" Type="http://schemas.openxmlformats.org/officeDocument/2006/relationships/hyperlink" Target="https://podminky.urs.cz/item/CS_URS_2021_02/977151129" TargetMode="External"/><Relationship Id="rId24" Type="http://schemas.openxmlformats.org/officeDocument/2006/relationships/hyperlink" Target="https://podminky.urs.cz/item/CS_URS_2021_02/42972918" TargetMode="External"/><Relationship Id="rId32" Type="http://schemas.openxmlformats.org/officeDocument/2006/relationships/hyperlink" Target="https://podminky.urs.cz/item/CS_URS_2021_02/998766181" TargetMode="External"/><Relationship Id="rId5" Type="http://schemas.openxmlformats.org/officeDocument/2006/relationships/hyperlink" Target="https://podminky.urs.cz/item/CS_URS_2021_02/949101111" TargetMode="External"/><Relationship Id="rId15" Type="http://schemas.openxmlformats.org/officeDocument/2006/relationships/hyperlink" Target="https://podminky.urs.cz/item/CS_URS_2021_02/997013631" TargetMode="External"/><Relationship Id="rId23" Type="http://schemas.openxmlformats.org/officeDocument/2006/relationships/hyperlink" Target="https://podminky.urs.cz/item/CS_URS_2021_02/751398051" TargetMode="External"/><Relationship Id="rId28" Type="http://schemas.openxmlformats.org/officeDocument/2006/relationships/hyperlink" Target="https://podminky.urs.cz/item/CS_URS_2021_02/61162038" TargetMode="External"/><Relationship Id="rId36" Type="http://schemas.openxmlformats.org/officeDocument/2006/relationships/drawing" Target="../drawings/drawing1.xml"/><Relationship Id="rId10" Type="http://schemas.openxmlformats.org/officeDocument/2006/relationships/hyperlink" Target="https://podminky.urs.cz/item/CS_URS_2021_02/977151118" TargetMode="External"/><Relationship Id="rId19" Type="http://schemas.openxmlformats.org/officeDocument/2006/relationships/hyperlink" Target="https://podminky.urs.cz/item/CS_URS_2021_02/998723181" TargetMode="External"/><Relationship Id="rId31" Type="http://schemas.openxmlformats.org/officeDocument/2006/relationships/hyperlink" Target="https://podminky.urs.cz/item/CS_URS_2021_02/998766101" TargetMode="External"/><Relationship Id="rId4" Type="http://schemas.openxmlformats.org/officeDocument/2006/relationships/hyperlink" Target="https://podminky.urs.cz/item/CS_URS_2021_02/55331562" TargetMode="External"/><Relationship Id="rId9" Type="http://schemas.openxmlformats.org/officeDocument/2006/relationships/hyperlink" Target="https://podminky.urs.cz/item/CS_URS_2021_02/971033461" TargetMode="External"/><Relationship Id="rId14" Type="http://schemas.openxmlformats.org/officeDocument/2006/relationships/hyperlink" Target="https://podminky.urs.cz/item/CS_URS_2021_02/997013511" TargetMode="External"/><Relationship Id="rId22" Type="http://schemas.openxmlformats.org/officeDocument/2006/relationships/hyperlink" Target="https://podminky.urs.cz/item/CS_URS_2021_02/998741181" TargetMode="External"/><Relationship Id="rId27" Type="http://schemas.openxmlformats.org/officeDocument/2006/relationships/hyperlink" Target="https://podminky.urs.cz/item/CS_URS_2021_02/766660021" TargetMode="External"/><Relationship Id="rId30" Type="http://schemas.openxmlformats.org/officeDocument/2006/relationships/hyperlink" Target="https://podminky.urs.cz/item/CS_URS_2021_02/54917265" TargetMode="External"/><Relationship Id="rId35" Type="http://schemas.openxmlformats.org/officeDocument/2006/relationships/hyperlink" Target="https://podminky.urs.cz/item/CS_URS_2021_02/HZS130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3"/>
  <sheetViews>
    <sheetView showGridLines="0" tabSelected="1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2" t="s">
        <v>49</v>
      </c>
      <c r="AZ2" s="41" t="s">
        <v>52</v>
      </c>
      <c r="BA2" s="41" t="s">
        <v>53</v>
      </c>
      <c r="BB2" s="41" t="s">
        <v>9</v>
      </c>
      <c r="BC2" s="41" t="s">
        <v>306</v>
      </c>
      <c r="BD2" s="41" t="s">
        <v>46</v>
      </c>
    </row>
    <row r="3" spans="1:56" s="1" customFormat="1" ht="6.95" customHeight="1" x14ac:dyDescent="0.2">
      <c r="B3" s="42"/>
      <c r="C3" s="43"/>
      <c r="D3" s="43"/>
      <c r="E3" s="43"/>
      <c r="F3" s="43"/>
      <c r="G3" s="43"/>
      <c r="H3" s="43"/>
      <c r="I3" s="43"/>
      <c r="J3" s="43"/>
      <c r="K3" s="43"/>
      <c r="L3" s="13"/>
      <c r="AT3" s="12" t="s">
        <v>46</v>
      </c>
    </row>
    <row r="4" spans="1:56" s="1" customFormat="1" ht="24.95" customHeight="1" x14ac:dyDescent="0.2">
      <c r="B4" s="13"/>
      <c r="D4" s="44" t="s">
        <v>54</v>
      </c>
      <c r="L4" s="13"/>
      <c r="M4" s="45" t="s">
        <v>3</v>
      </c>
      <c r="AT4" s="12" t="s">
        <v>0</v>
      </c>
    </row>
    <row r="5" spans="1:56" s="1" customFormat="1" ht="6.95" customHeight="1" x14ac:dyDescent="0.2">
      <c r="B5" s="13"/>
      <c r="L5" s="13"/>
    </row>
    <row r="6" spans="1:56" s="1" customFormat="1" ht="12" customHeight="1" x14ac:dyDescent="0.2">
      <c r="B6" s="13"/>
      <c r="D6" s="46" t="s">
        <v>6</v>
      </c>
      <c r="L6" s="13"/>
    </row>
    <row r="7" spans="1:56" s="1" customFormat="1" ht="16.5" customHeight="1" x14ac:dyDescent="0.2">
      <c r="B7" s="13"/>
      <c r="E7" s="273" t="e">
        <f>#REF!</f>
        <v>#REF!</v>
      </c>
      <c r="F7" s="274"/>
      <c r="G7" s="274"/>
      <c r="H7" s="274"/>
      <c r="L7" s="13"/>
    </row>
    <row r="8" spans="1:56" s="1" customFormat="1" ht="12" customHeight="1" x14ac:dyDescent="0.2">
      <c r="B8" s="13"/>
      <c r="D8" s="46" t="s">
        <v>55</v>
      </c>
      <c r="L8" s="13"/>
    </row>
    <row r="9" spans="1:56" s="2" customFormat="1" ht="16.5" customHeight="1" x14ac:dyDescent="0.2">
      <c r="A9" s="21"/>
      <c r="B9" s="24"/>
      <c r="C9" s="21"/>
      <c r="D9" s="21"/>
      <c r="E9" s="273" t="s">
        <v>307</v>
      </c>
      <c r="F9" s="275"/>
      <c r="G9" s="275"/>
      <c r="H9" s="275"/>
      <c r="I9" s="21"/>
      <c r="J9" s="21"/>
      <c r="K9" s="21"/>
      <c r="L9" s="47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56" s="2" customFormat="1" ht="12" customHeight="1" x14ac:dyDescent="0.2">
      <c r="A10" s="21"/>
      <c r="B10" s="24"/>
      <c r="C10" s="21"/>
      <c r="D10" s="46" t="s">
        <v>56</v>
      </c>
      <c r="E10" s="21"/>
      <c r="F10" s="21"/>
      <c r="G10" s="21"/>
      <c r="H10" s="21"/>
      <c r="I10" s="21"/>
      <c r="J10" s="21"/>
      <c r="K10" s="21"/>
      <c r="L10" s="47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pans="1:56" s="2" customFormat="1" ht="16.5" customHeight="1" x14ac:dyDescent="0.2">
      <c r="A11" s="21"/>
      <c r="B11" s="24"/>
      <c r="C11" s="21"/>
      <c r="D11" s="21"/>
      <c r="E11" s="276" t="s">
        <v>57</v>
      </c>
      <c r="F11" s="275"/>
      <c r="G11" s="275"/>
      <c r="H11" s="275"/>
      <c r="I11" s="21"/>
      <c r="J11" s="21"/>
      <c r="K11" s="21"/>
      <c r="L11" s="47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56" s="2" customFormat="1" ht="11.25" x14ac:dyDescent="0.2">
      <c r="A12" s="21"/>
      <c r="B12" s="24"/>
      <c r="C12" s="21"/>
      <c r="D12" s="21"/>
      <c r="E12" s="21"/>
      <c r="F12" s="21"/>
      <c r="G12" s="21"/>
      <c r="H12" s="21"/>
      <c r="I12" s="21"/>
      <c r="J12" s="21"/>
      <c r="K12" s="21"/>
      <c r="L12" s="47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56" s="2" customFormat="1" ht="12" customHeight="1" x14ac:dyDescent="0.2">
      <c r="A13" s="21"/>
      <c r="B13" s="24"/>
      <c r="C13" s="21"/>
      <c r="D13" s="46" t="s">
        <v>8</v>
      </c>
      <c r="E13" s="21"/>
      <c r="F13" s="40" t="s">
        <v>9</v>
      </c>
      <c r="G13" s="21"/>
      <c r="H13" s="21"/>
      <c r="I13" s="46" t="s">
        <v>10</v>
      </c>
      <c r="J13" s="40" t="s">
        <v>9</v>
      </c>
      <c r="K13" s="21"/>
      <c r="L13" s="47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56" s="2" customFormat="1" ht="12" customHeight="1" x14ac:dyDescent="0.2">
      <c r="A14" s="21"/>
      <c r="B14" s="24"/>
      <c r="C14" s="21"/>
      <c r="D14" s="46" t="s">
        <v>11</v>
      </c>
      <c r="E14" s="21"/>
      <c r="F14" s="40" t="s">
        <v>12</v>
      </c>
      <c r="G14" s="21"/>
      <c r="H14" s="21"/>
      <c r="I14" s="46" t="s">
        <v>13</v>
      </c>
      <c r="J14" s="48" t="e">
        <f>#REF!</f>
        <v>#REF!</v>
      </c>
      <c r="K14" s="21"/>
      <c r="L14" s="47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56" s="2" customFormat="1" ht="10.9" customHeight="1" x14ac:dyDescent="0.2">
      <c r="A15" s="21"/>
      <c r="B15" s="24"/>
      <c r="C15" s="21"/>
      <c r="D15" s="21"/>
      <c r="E15" s="21"/>
      <c r="F15" s="21"/>
      <c r="G15" s="21"/>
      <c r="H15" s="21"/>
      <c r="I15" s="21"/>
      <c r="J15" s="21"/>
      <c r="K15" s="21"/>
      <c r="L15" s="47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56" s="2" customFormat="1" ht="12" customHeight="1" x14ac:dyDescent="0.2">
      <c r="A16" s="21"/>
      <c r="B16" s="24"/>
      <c r="C16" s="21"/>
      <c r="D16" s="46" t="s">
        <v>14</v>
      </c>
      <c r="E16" s="21"/>
      <c r="F16" s="21"/>
      <c r="G16" s="21"/>
      <c r="H16" s="21"/>
      <c r="I16" s="46" t="s">
        <v>15</v>
      </c>
      <c r="J16" s="40" t="s">
        <v>9</v>
      </c>
      <c r="K16" s="21"/>
      <c r="L16" s="47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s="2" customFormat="1" ht="18" customHeight="1" x14ac:dyDescent="0.2">
      <c r="A17" s="21"/>
      <c r="B17" s="24"/>
      <c r="C17" s="21"/>
      <c r="D17" s="21"/>
      <c r="E17" s="40" t="s">
        <v>16</v>
      </c>
      <c r="F17" s="21"/>
      <c r="G17" s="21"/>
      <c r="H17" s="21"/>
      <c r="I17" s="46" t="s">
        <v>17</v>
      </c>
      <c r="J17" s="40" t="s">
        <v>9</v>
      </c>
      <c r="K17" s="21"/>
      <c r="L17" s="47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s="2" customFormat="1" ht="6.95" customHeight="1" x14ac:dyDescent="0.2">
      <c r="A18" s="21"/>
      <c r="B18" s="24"/>
      <c r="C18" s="21"/>
      <c r="D18" s="21"/>
      <c r="E18" s="21"/>
      <c r="F18" s="21"/>
      <c r="G18" s="21"/>
      <c r="H18" s="21"/>
      <c r="I18" s="21"/>
      <c r="J18" s="21"/>
      <c r="K18" s="21"/>
      <c r="L18" s="47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s="2" customFormat="1" ht="12" customHeight="1" x14ac:dyDescent="0.2">
      <c r="A19" s="21"/>
      <c r="B19" s="24"/>
      <c r="C19" s="21"/>
      <c r="D19" s="46" t="s">
        <v>18</v>
      </c>
      <c r="E19" s="21"/>
      <c r="F19" s="21"/>
      <c r="G19" s="21"/>
      <c r="H19" s="21"/>
      <c r="I19" s="46" t="s">
        <v>15</v>
      </c>
      <c r="J19" s="19" t="e">
        <f>#REF!</f>
        <v>#REF!</v>
      </c>
      <c r="K19" s="21"/>
      <c r="L19" s="47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s="2" customFormat="1" ht="18" customHeight="1" x14ac:dyDescent="0.2">
      <c r="A20" s="21"/>
      <c r="B20" s="24"/>
      <c r="C20" s="21"/>
      <c r="D20" s="21"/>
      <c r="E20" s="277" t="e">
        <f>#REF!</f>
        <v>#REF!</v>
      </c>
      <c r="F20" s="278"/>
      <c r="G20" s="278"/>
      <c r="H20" s="278"/>
      <c r="I20" s="46" t="s">
        <v>17</v>
      </c>
      <c r="J20" s="19" t="e">
        <f>#REF!</f>
        <v>#REF!</v>
      </c>
      <c r="K20" s="21"/>
      <c r="L20" s="47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s="2" customFormat="1" ht="6.95" customHeight="1" x14ac:dyDescent="0.2">
      <c r="A21" s="21"/>
      <c r="B21" s="24"/>
      <c r="C21" s="21"/>
      <c r="D21" s="21"/>
      <c r="E21" s="21"/>
      <c r="F21" s="21"/>
      <c r="G21" s="21"/>
      <c r="H21" s="21"/>
      <c r="I21" s="21"/>
      <c r="J21" s="21"/>
      <c r="K21" s="21"/>
      <c r="L21" s="47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s="2" customFormat="1" ht="12" customHeight="1" x14ac:dyDescent="0.2">
      <c r="A22" s="21"/>
      <c r="B22" s="24"/>
      <c r="C22" s="21"/>
      <c r="D22" s="46" t="s">
        <v>19</v>
      </c>
      <c r="E22" s="21"/>
      <c r="F22" s="21"/>
      <c r="G22" s="21"/>
      <c r="H22" s="21"/>
      <c r="I22" s="46" t="s">
        <v>15</v>
      </c>
      <c r="J22" s="40" t="s">
        <v>9</v>
      </c>
      <c r="K22" s="21"/>
      <c r="L22" s="47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s="2" customFormat="1" ht="18" customHeight="1" x14ac:dyDescent="0.2">
      <c r="A23" s="21"/>
      <c r="B23" s="24"/>
      <c r="C23" s="21"/>
      <c r="D23" s="21"/>
      <c r="E23" s="40" t="s">
        <v>20</v>
      </c>
      <c r="F23" s="21"/>
      <c r="G23" s="21"/>
      <c r="H23" s="21"/>
      <c r="I23" s="46" t="s">
        <v>17</v>
      </c>
      <c r="J23" s="40" t="s">
        <v>9</v>
      </c>
      <c r="K23" s="21"/>
      <c r="L23" s="47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s="2" customFormat="1" ht="6.95" customHeight="1" x14ac:dyDescent="0.2">
      <c r="A24" s="21"/>
      <c r="B24" s="24"/>
      <c r="C24" s="21"/>
      <c r="D24" s="21"/>
      <c r="E24" s="21"/>
      <c r="F24" s="21"/>
      <c r="G24" s="21"/>
      <c r="H24" s="21"/>
      <c r="I24" s="21"/>
      <c r="J24" s="21"/>
      <c r="K24" s="21"/>
      <c r="L24" s="47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s="2" customFormat="1" ht="12" customHeight="1" x14ac:dyDescent="0.2">
      <c r="A25" s="21"/>
      <c r="B25" s="24"/>
      <c r="C25" s="21"/>
      <c r="D25" s="46" t="s">
        <v>22</v>
      </c>
      <c r="E25" s="21"/>
      <c r="F25" s="21"/>
      <c r="G25" s="21"/>
      <c r="H25" s="21"/>
      <c r="I25" s="46" t="s">
        <v>15</v>
      </c>
      <c r="J25" s="40" t="s">
        <v>9</v>
      </c>
      <c r="K25" s="21"/>
      <c r="L25" s="47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s="2" customFormat="1" ht="18" customHeight="1" x14ac:dyDescent="0.2">
      <c r="A26" s="21"/>
      <c r="B26" s="24"/>
      <c r="C26" s="21"/>
      <c r="D26" s="21"/>
      <c r="E26" s="40" t="s">
        <v>23</v>
      </c>
      <c r="F26" s="21"/>
      <c r="G26" s="21"/>
      <c r="H26" s="21"/>
      <c r="I26" s="46" t="s">
        <v>17</v>
      </c>
      <c r="J26" s="40" t="s">
        <v>9</v>
      </c>
      <c r="K26" s="21"/>
      <c r="L26" s="47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s="2" customFormat="1" ht="6.95" customHeight="1" x14ac:dyDescent="0.2">
      <c r="A27" s="21"/>
      <c r="B27" s="24"/>
      <c r="C27" s="21"/>
      <c r="D27" s="21"/>
      <c r="E27" s="21"/>
      <c r="F27" s="21"/>
      <c r="G27" s="21"/>
      <c r="H27" s="21"/>
      <c r="I27" s="21"/>
      <c r="J27" s="21"/>
      <c r="K27" s="21"/>
      <c r="L27" s="47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s="2" customFormat="1" ht="12" customHeight="1" x14ac:dyDescent="0.2">
      <c r="A28" s="21"/>
      <c r="B28" s="24"/>
      <c r="C28" s="21"/>
      <c r="D28" s="46" t="s">
        <v>24</v>
      </c>
      <c r="E28" s="21"/>
      <c r="F28" s="21"/>
      <c r="G28" s="21"/>
      <c r="H28" s="21"/>
      <c r="I28" s="21"/>
      <c r="J28" s="21"/>
      <c r="K28" s="21"/>
      <c r="L28" s="47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s="3" customFormat="1" ht="16.5" customHeight="1" x14ac:dyDescent="0.2">
      <c r="A29" s="49"/>
      <c r="B29" s="50"/>
      <c r="C29" s="49"/>
      <c r="D29" s="49"/>
      <c r="E29" s="279" t="s">
        <v>9</v>
      </c>
      <c r="F29" s="279"/>
      <c r="G29" s="279"/>
      <c r="H29" s="279"/>
      <c r="I29" s="49"/>
      <c r="J29" s="49"/>
      <c r="K29" s="49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2" customFormat="1" ht="6.95" customHeight="1" x14ac:dyDescent="0.2">
      <c r="A30" s="21"/>
      <c r="B30" s="24"/>
      <c r="C30" s="21"/>
      <c r="D30" s="21"/>
      <c r="E30" s="21"/>
      <c r="F30" s="21"/>
      <c r="G30" s="21"/>
      <c r="H30" s="21"/>
      <c r="I30" s="21"/>
      <c r="J30" s="21"/>
      <c r="K30" s="21"/>
      <c r="L30" s="47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s="2" customFormat="1" ht="6.95" customHeight="1" x14ac:dyDescent="0.2">
      <c r="A31" s="21"/>
      <c r="B31" s="24"/>
      <c r="C31" s="21"/>
      <c r="D31" s="52"/>
      <c r="E31" s="52"/>
      <c r="F31" s="52"/>
      <c r="G31" s="52"/>
      <c r="H31" s="52"/>
      <c r="I31" s="52"/>
      <c r="J31" s="52"/>
      <c r="K31" s="52"/>
      <c r="L31" s="47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s="2" customFormat="1" ht="25.35" customHeight="1" x14ac:dyDescent="0.2">
      <c r="A32" s="21"/>
      <c r="B32" s="24"/>
      <c r="C32" s="21"/>
      <c r="D32" s="53" t="s">
        <v>25</v>
      </c>
      <c r="E32" s="21"/>
      <c r="F32" s="21"/>
      <c r="G32" s="21"/>
      <c r="H32" s="21"/>
      <c r="I32" s="21"/>
      <c r="J32" s="54">
        <f>ROUND(J98, 2)</f>
        <v>0</v>
      </c>
      <c r="K32" s="21"/>
      <c r="L32" s="47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s="2" customFormat="1" ht="6.95" customHeight="1" x14ac:dyDescent="0.2">
      <c r="A33" s="21"/>
      <c r="B33" s="24"/>
      <c r="C33" s="21"/>
      <c r="D33" s="52"/>
      <c r="E33" s="52"/>
      <c r="F33" s="52"/>
      <c r="G33" s="52"/>
      <c r="H33" s="52"/>
      <c r="I33" s="52"/>
      <c r="J33" s="52"/>
      <c r="K33" s="52"/>
      <c r="L33" s="47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s="2" customFormat="1" ht="14.45" customHeight="1" x14ac:dyDescent="0.2">
      <c r="A34" s="21"/>
      <c r="B34" s="24"/>
      <c r="C34" s="21"/>
      <c r="D34" s="21"/>
      <c r="E34" s="21"/>
      <c r="F34" s="55" t="s">
        <v>27</v>
      </c>
      <c r="G34" s="21"/>
      <c r="H34" s="21"/>
      <c r="I34" s="55" t="s">
        <v>26</v>
      </c>
      <c r="J34" s="55" t="s">
        <v>28</v>
      </c>
      <c r="K34" s="21"/>
      <c r="L34" s="47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s="2" customFormat="1" ht="14.45" customHeight="1" x14ac:dyDescent="0.2">
      <c r="A35" s="21"/>
      <c r="B35" s="24"/>
      <c r="C35" s="21"/>
      <c r="D35" s="56" t="s">
        <v>29</v>
      </c>
      <c r="E35" s="46" t="s">
        <v>30</v>
      </c>
      <c r="F35" s="57">
        <f>ROUND((SUM(BE98:BE232)),  2)</f>
        <v>0</v>
      </c>
      <c r="G35" s="21"/>
      <c r="H35" s="21"/>
      <c r="I35" s="58">
        <v>0.21</v>
      </c>
      <c r="J35" s="57">
        <f>ROUND(((SUM(BE98:BE232))*I35),  2)</f>
        <v>0</v>
      </c>
      <c r="K35" s="21"/>
      <c r="L35" s="47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s="2" customFormat="1" ht="14.45" customHeight="1" x14ac:dyDescent="0.2">
      <c r="A36" s="21"/>
      <c r="B36" s="24"/>
      <c r="C36" s="21"/>
      <c r="D36" s="21"/>
      <c r="E36" s="46" t="s">
        <v>31</v>
      </c>
      <c r="F36" s="57">
        <f>ROUND((SUM(BF98:BF232)),  2)</f>
        <v>0</v>
      </c>
      <c r="G36" s="21"/>
      <c r="H36" s="21"/>
      <c r="I36" s="58">
        <v>0.15</v>
      </c>
      <c r="J36" s="57">
        <f>ROUND(((SUM(BF98:BF232))*I36),  2)</f>
        <v>0</v>
      </c>
      <c r="K36" s="21"/>
      <c r="L36" s="47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s="2" customFormat="1" ht="14.45" hidden="1" customHeight="1" x14ac:dyDescent="0.2">
      <c r="A37" s="21"/>
      <c r="B37" s="24"/>
      <c r="C37" s="21"/>
      <c r="D37" s="21"/>
      <c r="E37" s="46" t="s">
        <v>32</v>
      </c>
      <c r="F37" s="57">
        <f>ROUND((SUM(BG98:BG232)),  2)</f>
        <v>0</v>
      </c>
      <c r="G37" s="21"/>
      <c r="H37" s="21"/>
      <c r="I37" s="58">
        <v>0.21</v>
      </c>
      <c r="J37" s="57">
        <f>0</f>
        <v>0</v>
      </c>
      <c r="K37" s="21"/>
      <c r="L37" s="47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s="2" customFormat="1" ht="14.45" hidden="1" customHeight="1" x14ac:dyDescent="0.2">
      <c r="A38" s="21"/>
      <c r="B38" s="24"/>
      <c r="C38" s="21"/>
      <c r="D38" s="21"/>
      <c r="E38" s="46" t="s">
        <v>33</v>
      </c>
      <c r="F38" s="57">
        <f>ROUND((SUM(BH98:BH232)),  2)</f>
        <v>0</v>
      </c>
      <c r="G38" s="21"/>
      <c r="H38" s="21"/>
      <c r="I38" s="58">
        <v>0.15</v>
      </c>
      <c r="J38" s="57">
        <f>0</f>
        <v>0</v>
      </c>
      <c r="K38" s="21"/>
      <c r="L38" s="47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s="2" customFormat="1" ht="14.45" hidden="1" customHeight="1" x14ac:dyDescent="0.2">
      <c r="A39" s="21"/>
      <c r="B39" s="24"/>
      <c r="C39" s="21"/>
      <c r="D39" s="21"/>
      <c r="E39" s="46" t="s">
        <v>34</v>
      </c>
      <c r="F39" s="57">
        <f>ROUND((SUM(BI98:BI232)),  2)</f>
        <v>0</v>
      </c>
      <c r="G39" s="21"/>
      <c r="H39" s="21"/>
      <c r="I39" s="58">
        <v>0</v>
      </c>
      <c r="J39" s="57">
        <f>0</f>
        <v>0</v>
      </c>
      <c r="K39" s="21"/>
      <c r="L39" s="47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s="2" customFormat="1" ht="6.95" customHeight="1" x14ac:dyDescent="0.2">
      <c r="A40" s="21"/>
      <c r="B40" s="24"/>
      <c r="C40" s="21"/>
      <c r="D40" s="21"/>
      <c r="E40" s="21"/>
      <c r="F40" s="21"/>
      <c r="G40" s="21"/>
      <c r="H40" s="21"/>
      <c r="I40" s="21"/>
      <c r="J40" s="21"/>
      <c r="K40" s="21"/>
      <c r="L40" s="47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 s="2" customFormat="1" ht="25.35" customHeight="1" x14ac:dyDescent="0.2">
      <c r="A41" s="21"/>
      <c r="B41" s="24"/>
      <c r="C41" s="59"/>
      <c r="D41" s="60" t="s">
        <v>35</v>
      </c>
      <c r="E41" s="61"/>
      <c r="F41" s="61"/>
      <c r="G41" s="62" t="s">
        <v>36</v>
      </c>
      <c r="H41" s="63" t="s">
        <v>37</v>
      </c>
      <c r="I41" s="61"/>
      <c r="J41" s="64">
        <f>SUM(J32:J39)</f>
        <v>0</v>
      </c>
      <c r="K41" s="65"/>
      <c r="L41" s="47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 s="2" customFormat="1" ht="14.45" customHeight="1" x14ac:dyDescent="0.2">
      <c r="A42" s="21"/>
      <c r="B42" s="66"/>
      <c r="C42" s="67"/>
      <c r="D42" s="67"/>
      <c r="E42" s="67"/>
      <c r="F42" s="67"/>
      <c r="G42" s="67"/>
      <c r="H42" s="67"/>
      <c r="I42" s="67"/>
      <c r="J42" s="67"/>
      <c r="K42" s="67"/>
      <c r="L42" s="47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6" spans="1:31" s="2" customFormat="1" ht="6.95" customHeight="1" x14ac:dyDescent="0.2">
      <c r="A46" s="21"/>
      <c r="B46" s="68"/>
      <c r="C46" s="69"/>
      <c r="D46" s="69"/>
      <c r="E46" s="69"/>
      <c r="F46" s="69"/>
      <c r="G46" s="69"/>
      <c r="H46" s="69"/>
      <c r="I46" s="69"/>
      <c r="J46" s="69"/>
      <c r="K46" s="69"/>
      <c r="L46" s="47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 s="2" customFormat="1" ht="24.95" customHeight="1" x14ac:dyDescent="0.2">
      <c r="A47" s="21"/>
      <c r="B47" s="22"/>
      <c r="C47" s="16" t="s">
        <v>58</v>
      </c>
      <c r="D47" s="23"/>
      <c r="E47" s="23"/>
      <c r="F47" s="23"/>
      <c r="G47" s="23"/>
      <c r="H47" s="23"/>
      <c r="I47" s="23"/>
      <c r="J47" s="23"/>
      <c r="K47" s="23"/>
      <c r="L47" s="47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 s="2" customFormat="1" ht="6.95" customHeight="1" x14ac:dyDescent="0.2">
      <c r="A48" s="21"/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47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47" s="2" customFormat="1" ht="12" customHeight="1" x14ac:dyDescent="0.2">
      <c r="A49" s="21"/>
      <c r="B49" s="22"/>
      <c r="C49" s="18" t="s">
        <v>6</v>
      </c>
      <c r="D49" s="23"/>
      <c r="E49" s="23"/>
      <c r="F49" s="23"/>
      <c r="G49" s="23"/>
      <c r="H49" s="23"/>
      <c r="I49" s="23"/>
      <c r="J49" s="23"/>
      <c r="K49" s="23"/>
      <c r="L49" s="47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47" s="2" customFormat="1" ht="16.5" customHeight="1" x14ac:dyDescent="0.2">
      <c r="A50" s="21"/>
      <c r="B50" s="22"/>
      <c r="C50" s="23"/>
      <c r="D50" s="23"/>
      <c r="E50" s="280" t="e">
        <f>E7</f>
        <v>#REF!</v>
      </c>
      <c r="F50" s="281"/>
      <c r="G50" s="281"/>
      <c r="H50" s="281"/>
      <c r="I50" s="23"/>
      <c r="J50" s="23"/>
      <c r="K50" s="23"/>
      <c r="L50" s="47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47" s="1" customFormat="1" ht="12" customHeight="1" x14ac:dyDescent="0.2">
      <c r="B51" s="14"/>
      <c r="C51" s="18" t="s">
        <v>55</v>
      </c>
      <c r="D51" s="15"/>
      <c r="E51" s="15"/>
      <c r="F51" s="15"/>
      <c r="G51" s="15"/>
      <c r="H51" s="15"/>
      <c r="I51" s="15"/>
      <c r="J51" s="15"/>
      <c r="K51" s="15"/>
      <c r="L51" s="13"/>
    </row>
    <row r="52" spans="1:47" s="2" customFormat="1" ht="16.5" customHeight="1" x14ac:dyDescent="0.2">
      <c r="A52" s="21"/>
      <c r="B52" s="22"/>
      <c r="C52" s="23"/>
      <c r="D52" s="23"/>
      <c r="E52" s="280" t="s">
        <v>307</v>
      </c>
      <c r="F52" s="282"/>
      <c r="G52" s="282"/>
      <c r="H52" s="282"/>
      <c r="I52" s="23"/>
      <c r="J52" s="23"/>
      <c r="K52" s="23"/>
      <c r="L52" s="47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47" s="2" customFormat="1" ht="12" customHeight="1" x14ac:dyDescent="0.2">
      <c r="A53" s="21"/>
      <c r="B53" s="22"/>
      <c r="C53" s="18" t="s">
        <v>56</v>
      </c>
      <c r="D53" s="23"/>
      <c r="E53" s="23"/>
      <c r="F53" s="23"/>
      <c r="G53" s="23"/>
      <c r="H53" s="23"/>
      <c r="I53" s="23"/>
      <c r="J53" s="23"/>
      <c r="K53" s="23"/>
      <c r="L53" s="47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47" s="2" customFormat="1" ht="16.5" customHeight="1" x14ac:dyDescent="0.2">
      <c r="A54" s="21"/>
      <c r="B54" s="22"/>
      <c r="C54" s="23"/>
      <c r="D54" s="23"/>
      <c r="E54" s="271" t="str">
        <f>E11</f>
        <v>1 - D.1.2. Stavebně konstrukční řešení</v>
      </c>
      <c r="F54" s="282"/>
      <c r="G54" s="282"/>
      <c r="H54" s="282"/>
      <c r="I54" s="23"/>
      <c r="J54" s="23"/>
      <c r="K54" s="23"/>
      <c r="L54" s="47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47" s="2" customFormat="1" ht="6.95" customHeight="1" x14ac:dyDescent="0.2">
      <c r="A55" s="21"/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47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47" s="2" customFormat="1" ht="12" customHeight="1" x14ac:dyDescent="0.2">
      <c r="A56" s="21"/>
      <c r="B56" s="22"/>
      <c r="C56" s="18" t="s">
        <v>11</v>
      </c>
      <c r="D56" s="23"/>
      <c r="E56" s="23"/>
      <c r="F56" s="17" t="str">
        <f>F14</f>
        <v>Bohumín</v>
      </c>
      <c r="G56" s="23"/>
      <c r="H56" s="23"/>
      <c r="I56" s="18" t="s">
        <v>13</v>
      </c>
      <c r="J56" s="29" t="e">
        <f>IF(J14="","",J14)</f>
        <v>#REF!</v>
      </c>
      <c r="K56" s="23"/>
      <c r="L56" s="47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47" s="2" customFormat="1" ht="6.95" customHeight="1" x14ac:dyDescent="0.2">
      <c r="A57" s="21"/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47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47" s="2" customFormat="1" ht="40.15" customHeight="1" x14ac:dyDescent="0.2">
      <c r="A58" s="21"/>
      <c r="B58" s="22"/>
      <c r="C58" s="18" t="s">
        <v>14</v>
      </c>
      <c r="D58" s="23"/>
      <c r="E58" s="23"/>
      <c r="F58" s="17" t="str">
        <f>E17</f>
        <v>Město Bohumín,Masarykova 158,735 81 Bohumín</v>
      </c>
      <c r="G58" s="23"/>
      <c r="H58" s="23"/>
      <c r="I58" s="18" t="s">
        <v>19</v>
      </c>
      <c r="J58" s="20" t="str">
        <f>E23</f>
        <v>TZB Orlová s.r.o.,Slezská 1288,735 14 Orlová</v>
      </c>
      <c r="K58" s="23"/>
      <c r="L58" s="47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47" s="2" customFormat="1" ht="15.2" customHeight="1" x14ac:dyDescent="0.2">
      <c r="A59" s="21"/>
      <c r="B59" s="22"/>
      <c r="C59" s="18" t="s">
        <v>18</v>
      </c>
      <c r="D59" s="23"/>
      <c r="E59" s="23"/>
      <c r="F59" s="17" t="e">
        <f>IF(E20="","",E20)</f>
        <v>#REF!</v>
      </c>
      <c r="G59" s="23"/>
      <c r="H59" s="23"/>
      <c r="I59" s="18" t="s">
        <v>22</v>
      </c>
      <c r="J59" s="20" t="str">
        <f>E26</f>
        <v>Beránek</v>
      </c>
      <c r="K59" s="23"/>
      <c r="L59" s="47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47" s="2" customFormat="1" ht="10.35" customHeight="1" x14ac:dyDescent="0.2">
      <c r="A60" s="21"/>
      <c r="B60" s="22"/>
      <c r="C60" s="23"/>
      <c r="D60" s="23"/>
      <c r="E60" s="23"/>
      <c r="F60" s="23"/>
      <c r="G60" s="23"/>
      <c r="H60" s="23"/>
      <c r="I60" s="23"/>
      <c r="J60" s="23"/>
      <c r="K60" s="23"/>
      <c r="L60" s="47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47" s="2" customFormat="1" ht="29.25" customHeight="1" x14ac:dyDescent="0.2">
      <c r="A61" s="21"/>
      <c r="B61" s="22"/>
      <c r="C61" s="70" t="s">
        <v>59</v>
      </c>
      <c r="D61" s="71"/>
      <c r="E61" s="71"/>
      <c r="F61" s="71"/>
      <c r="G61" s="71"/>
      <c r="H61" s="71"/>
      <c r="I61" s="71"/>
      <c r="J61" s="72" t="s">
        <v>60</v>
      </c>
      <c r="K61" s="71"/>
      <c r="L61" s="47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47" s="2" customFormat="1" ht="10.35" customHeight="1" x14ac:dyDescent="0.2">
      <c r="A62" s="21"/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47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47" s="2" customFormat="1" ht="22.9" customHeight="1" x14ac:dyDescent="0.2">
      <c r="A63" s="21"/>
      <c r="B63" s="22"/>
      <c r="C63" s="73" t="s">
        <v>41</v>
      </c>
      <c r="D63" s="23"/>
      <c r="E63" s="23"/>
      <c r="F63" s="23"/>
      <c r="G63" s="23"/>
      <c r="H63" s="23"/>
      <c r="I63" s="23"/>
      <c r="J63" s="38">
        <f>J98</f>
        <v>0</v>
      </c>
      <c r="K63" s="23"/>
      <c r="L63" s="47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U63" s="12" t="s">
        <v>61</v>
      </c>
    </row>
    <row r="64" spans="1:47" s="4" customFormat="1" ht="24.95" customHeight="1" x14ac:dyDescent="0.2">
      <c r="B64" s="74"/>
      <c r="C64" s="75"/>
      <c r="D64" s="76" t="s">
        <v>62</v>
      </c>
      <c r="E64" s="77"/>
      <c r="F64" s="77"/>
      <c r="G64" s="77"/>
      <c r="H64" s="77"/>
      <c r="I64" s="77"/>
      <c r="J64" s="78">
        <f>J99</f>
        <v>0</v>
      </c>
      <c r="K64" s="75"/>
      <c r="L64" s="79"/>
    </row>
    <row r="65" spans="1:31" s="5" customFormat="1" ht="19.899999999999999" customHeight="1" x14ac:dyDescent="0.2">
      <c r="B65" s="80"/>
      <c r="C65" s="39"/>
      <c r="D65" s="81" t="s">
        <v>63</v>
      </c>
      <c r="E65" s="82"/>
      <c r="F65" s="82"/>
      <c r="G65" s="82"/>
      <c r="H65" s="82"/>
      <c r="I65" s="82"/>
      <c r="J65" s="83">
        <f>J100</f>
        <v>0</v>
      </c>
      <c r="K65" s="39"/>
      <c r="L65" s="84"/>
    </row>
    <row r="66" spans="1:31" s="5" customFormat="1" ht="19.899999999999999" customHeight="1" x14ac:dyDescent="0.2">
      <c r="B66" s="80"/>
      <c r="C66" s="39"/>
      <c r="D66" s="81" t="s">
        <v>64</v>
      </c>
      <c r="E66" s="82"/>
      <c r="F66" s="82"/>
      <c r="G66" s="82"/>
      <c r="H66" s="82"/>
      <c r="I66" s="82"/>
      <c r="J66" s="83">
        <f>J106</f>
        <v>0</v>
      </c>
      <c r="K66" s="39"/>
      <c r="L66" s="84"/>
    </row>
    <row r="67" spans="1:31" s="5" customFormat="1" ht="19.899999999999999" customHeight="1" x14ac:dyDescent="0.2">
      <c r="B67" s="80"/>
      <c r="C67" s="39"/>
      <c r="D67" s="81" t="s">
        <v>65</v>
      </c>
      <c r="E67" s="82"/>
      <c r="F67" s="82"/>
      <c r="G67" s="82"/>
      <c r="H67" s="82"/>
      <c r="I67" s="82"/>
      <c r="J67" s="83">
        <f>J119</f>
        <v>0</v>
      </c>
      <c r="K67" s="39"/>
      <c r="L67" s="84"/>
    </row>
    <row r="68" spans="1:31" s="5" customFormat="1" ht="19.899999999999999" customHeight="1" x14ac:dyDescent="0.2">
      <c r="B68" s="80"/>
      <c r="C68" s="39"/>
      <c r="D68" s="81" t="s">
        <v>66</v>
      </c>
      <c r="E68" s="82"/>
      <c r="F68" s="82"/>
      <c r="G68" s="82"/>
      <c r="H68" s="82"/>
      <c r="I68" s="82"/>
      <c r="J68" s="83">
        <f>J151</f>
        <v>0</v>
      </c>
      <c r="K68" s="39"/>
      <c r="L68" s="84"/>
    </row>
    <row r="69" spans="1:31" s="5" customFormat="1" ht="19.899999999999999" customHeight="1" x14ac:dyDescent="0.2">
      <c r="B69" s="80"/>
      <c r="C69" s="39"/>
      <c r="D69" s="81" t="s">
        <v>67</v>
      </c>
      <c r="E69" s="82"/>
      <c r="F69" s="82"/>
      <c r="G69" s="82"/>
      <c r="H69" s="82"/>
      <c r="I69" s="82"/>
      <c r="J69" s="83">
        <f>J161</f>
        <v>0</v>
      </c>
      <c r="K69" s="39"/>
      <c r="L69" s="84"/>
    </row>
    <row r="70" spans="1:31" s="4" customFormat="1" ht="24.95" customHeight="1" x14ac:dyDescent="0.2">
      <c r="B70" s="74"/>
      <c r="C70" s="75"/>
      <c r="D70" s="76" t="s">
        <v>68</v>
      </c>
      <c r="E70" s="77"/>
      <c r="F70" s="77"/>
      <c r="G70" s="77"/>
      <c r="H70" s="77"/>
      <c r="I70" s="77"/>
      <c r="J70" s="78">
        <f>J164</f>
        <v>0</v>
      </c>
      <c r="K70" s="75"/>
      <c r="L70" s="79"/>
    </row>
    <row r="71" spans="1:31" s="5" customFormat="1" ht="19.899999999999999" customHeight="1" x14ac:dyDescent="0.2">
      <c r="B71" s="80"/>
      <c r="C71" s="39"/>
      <c r="D71" s="81" t="s">
        <v>69</v>
      </c>
      <c r="E71" s="82"/>
      <c r="F71" s="82"/>
      <c r="G71" s="82"/>
      <c r="H71" s="82"/>
      <c r="I71" s="82"/>
      <c r="J71" s="83">
        <f>J165</f>
        <v>0</v>
      </c>
      <c r="K71" s="39"/>
      <c r="L71" s="84"/>
    </row>
    <row r="72" spans="1:31" s="5" customFormat="1" ht="19.899999999999999" customHeight="1" x14ac:dyDescent="0.2">
      <c r="B72" s="80"/>
      <c r="C72" s="39"/>
      <c r="D72" s="81" t="s">
        <v>70</v>
      </c>
      <c r="E72" s="82"/>
      <c r="F72" s="82"/>
      <c r="G72" s="82"/>
      <c r="H72" s="82"/>
      <c r="I72" s="82"/>
      <c r="J72" s="83">
        <f>J175</f>
        <v>0</v>
      </c>
      <c r="K72" s="39"/>
      <c r="L72" s="84"/>
    </row>
    <row r="73" spans="1:31" s="5" customFormat="1" ht="19.899999999999999" customHeight="1" x14ac:dyDescent="0.2">
      <c r="B73" s="80"/>
      <c r="C73" s="39"/>
      <c r="D73" s="81" t="s">
        <v>71</v>
      </c>
      <c r="E73" s="82"/>
      <c r="F73" s="82"/>
      <c r="G73" s="82"/>
      <c r="H73" s="82"/>
      <c r="I73" s="82"/>
      <c r="J73" s="83">
        <f>J186</f>
        <v>0</v>
      </c>
      <c r="K73" s="39"/>
      <c r="L73" s="84"/>
    </row>
    <row r="74" spans="1:31" s="5" customFormat="1" ht="19.899999999999999" customHeight="1" x14ac:dyDescent="0.2">
      <c r="B74" s="80"/>
      <c r="C74" s="39"/>
      <c r="D74" s="81" t="s">
        <v>72</v>
      </c>
      <c r="E74" s="82"/>
      <c r="F74" s="82"/>
      <c r="G74" s="82"/>
      <c r="H74" s="82"/>
      <c r="I74" s="82"/>
      <c r="J74" s="83">
        <f>J198</f>
        <v>0</v>
      </c>
      <c r="K74" s="39"/>
      <c r="L74" s="84"/>
    </row>
    <row r="75" spans="1:31" s="5" customFormat="1" ht="19.899999999999999" customHeight="1" x14ac:dyDescent="0.2">
      <c r="B75" s="80"/>
      <c r="C75" s="39"/>
      <c r="D75" s="81" t="s">
        <v>73</v>
      </c>
      <c r="E75" s="82"/>
      <c r="F75" s="82"/>
      <c r="G75" s="82"/>
      <c r="H75" s="82"/>
      <c r="I75" s="82"/>
      <c r="J75" s="83">
        <f>J217</f>
        <v>0</v>
      </c>
      <c r="K75" s="39"/>
      <c r="L75" s="84"/>
    </row>
    <row r="76" spans="1:31" s="4" customFormat="1" ht="24.95" customHeight="1" x14ac:dyDescent="0.2">
      <c r="B76" s="74"/>
      <c r="C76" s="75"/>
      <c r="D76" s="76" t="s">
        <v>74</v>
      </c>
      <c r="E76" s="77"/>
      <c r="F76" s="77"/>
      <c r="G76" s="77"/>
      <c r="H76" s="77"/>
      <c r="I76" s="77"/>
      <c r="J76" s="78">
        <f>J227</f>
        <v>0</v>
      </c>
      <c r="K76" s="75"/>
      <c r="L76" s="79"/>
    </row>
    <row r="77" spans="1:31" s="2" customFormat="1" ht="21.75" customHeight="1" x14ac:dyDescent="0.2">
      <c r="A77" s="21"/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47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78" spans="1:31" s="2" customFormat="1" ht="6.95" customHeight="1" x14ac:dyDescent="0.2">
      <c r="A78" s="21"/>
      <c r="B78" s="25"/>
      <c r="C78" s="26"/>
      <c r="D78" s="26"/>
      <c r="E78" s="26"/>
      <c r="F78" s="26"/>
      <c r="G78" s="26"/>
      <c r="H78" s="26"/>
      <c r="I78" s="26"/>
      <c r="J78" s="26"/>
      <c r="K78" s="26"/>
      <c r="L78" s="47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</row>
    <row r="82" spans="1:31" s="2" customFormat="1" ht="6.95" customHeight="1" x14ac:dyDescent="0.2">
      <c r="A82" s="21"/>
      <c r="B82" s="27"/>
      <c r="C82" s="28"/>
      <c r="D82" s="28"/>
      <c r="E82" s="28"/>
      <c r="F82" s="28"/>
      <c r="G82" s="28"/>
      <c r="H82" s="28"/>
      <c r="I82" s="28"/>
      <c r="J82" s="28"/>
      <c r="K82" s="28"/>
      <c r="L82" s="47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pans="1:31" s="2" customFormat="1" ht="24.95" customHeight="1" x14ac:dyDescent="0.2">
      <c r="A83" s="21"/>
      <c r="B83" s="22"/>
      <c r="C83" s="16" t="s">
        <v>75</v>
      </c>
      <c r="D83" s="23"/>
      <c r="E83" s="23"/>
      <c r="F83" s="23"/>
      <c r="G83" s="23"/>
      <c r="H83" s="23"/>
      <c r="I83" s="23"/>
      <c r="J83" s="23"/>
      <c r="K83" s="23"/>
      <c r="L83" s="47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1:31" s="2" customFormat="1" ht="6.95" customHeight="1" x14ac:dyDescent="0.2">
      <c r="A84" s="21"/>
      <c r="B84" s="22"/>
      <c r="C84" s="23"/>
      <c r="D84" s="23"/>
      <c r="E84" s="23"/>
      <c r="F84" s="23"/>
      <c r="G84" s="23"/>
      <c r="H84" s="23"/>
      <c r="I84" s="23"/>
      <c r="J84" s="23"/>
      <c r="K84" s="23"/>
      <c r="L84" s="47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31" s="2" customFormat="1" ht="12" customHeight="1" x14ac:dyDescent="0.2">
      <c r="A85" s="21"/>
      <c r="B85" s="22"/>
      <c r="C85" s="18" t="s">
        <v>6</v>
      </c>
      <c r="D85" s="23"/>
      <c r="E85" s="23"/>
      <c r="F85" s="23"/>
      <c r="G85" s="23"/>
      <c r="H85" s="23"/>
      <c r="I85" s="23"/>
      <c r="J85" s="23"/>
      <c r="K85" s="23"/>
      <c r="L85" s="47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pans="1:31" s="2" customFormat="1" ht="16.5" customHeight="1" x14ac:dyDescent="0.2">
      <c r="A86" s="21"/>
      <c r="B86" s="22"/>
      <c r="C86" s="23"/>
      <c r="D86" s="23"/>
      <c r="E86" s="280" t="e">
        <f>E7</f>
        <v>#REF!</v>
      </c>
      <c r="F86" s="281"/>
      <c r="G86" s="281"/>
      <c r="H86" s="281"/>
      <c r="I86" s="23"/>
      <c r="J86" s="23"/>
      <c r="K86" s="23"/>
      <c r="L86" s="47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pans="1:31" s="1" customFormat="1" ht="12" customHeight="1" x14ac:dyDescent="0.2">
      <c r="B87" s="14"/>
      <c r="C87" s="18" t="s">
        <v>55</v>
      </c>
      <c r="D87" s="15"/>
      <c r="E87" s="15"/>
      <c r="F87" s="15"/>
      <c r="G87" s="15"/>
      <c r="H87" s="15"/>
      <c r="I87" s="15"/>
      <c r="J87" s="15"/>
      <c r="K87" s="15"/>
      <c r="L87" s="13"/>
    </row>
    <row r="88" spans="1:31" s="2" customFormat="1" ht="16.5" customHeight="1" x14ac:dyDescent="0.2">
      <c r="A88" s="21"/>
      <c r="B88" s="22"/>
      <c r="C88" s="23"/>
      <c r="D88" s="23"/>
      <c r="E88" s="280" t="s">
        <v>307</v>
      </c>
      <c r="F88" s="282"/>
      <c r="G88" s="282"/>
      <c r="H88" s="282"/>
      <c r="I88" s="23"/>
      <c r="J88" s="23"/>
      <c r="K88" s="23"/>
      <c r="L88" s="47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31" s="2" customFormat="1" ht="12" customHeight="1" x14ac:dyDescent="0.2">
      <c r="A89" s="21"/>
      <c r="B89" s="22"/>
      <c r="C89" s="18" t="s">
        <v>56</v>
      </c>
      <c r="D89" s="23"/>
      <c r="E89" s="23"/>
      <c r="F89" s="23"/>
      <c r="G89" s="23"/>
      <c r="H89" s="23"/>
      <c r="I89" s="23"/>
      <c r="J89" s="23"/>
      <c r="K89" s="23"/>
      <c r="L89" s="47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31" s="2" customFormat="1" ht="16.5" customHeight="1" x14ac:dyDescent="0.2">
      <c r="A90" s="21"/>
      <c r="B90" s="22"/>
      <c r="C90" s="23"/>
      <c r="D90" s="23"/>
      <c r="E90" s="271" t="str">
        <f>E11</f>
        <v>1 - D.1.2. Stavebně konstrukční řešení</v>
      </c>
      <c r="F90" s="282"/>
      <c r="G90" s="282"/>
      <c r="H90" s="282"/>
      <c r="I90" s="23"/>
      <c r="J90" s="23"/>
      <c r="K90" s="23"/>
      <c r="L90" s="47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31" s="2" customFormat="1" ht="6.95" customHeight="1" x14ac:dyDescent="0.2">
      <c r="A91" s="21"/>
      <c r="B91" s="22"/>
      <c r="C91" s="23"/>
      <c r="D91" s="23"/>
      <c r="E91" s="23"/>
      <c r="F91" s="23"/>
      <c r="G91" s="23"/>
      <c r="H91" s="23"/>
      <c r="I91" s="23"/>
      <c r="J91" s="23"/>
      <c r="K91" s="23"/>
      <c r="L91" s="47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pans="1:31" s="2" customFormat="1" ht="12" customHeight="1" x14ac:dyDescent="0.2">
      <c r="A92" s="21"/>
      <c r="B92" s="22"/>
      <c r="C92" s="18" t="s">
        <v>11</v>
      </c>
      <c r="D92" s="23"/>
      <c r="E92" s="23"/>
      <c r="F92" s="17" t="str">
        <f>F14</f>
        <v>Bohumín</v>
      </c>
      <c r="G92" s="23"/>
      <c r="H92" s="23"/>
      <c r="I92" s="18" t="s">
        <v>13</v>
      </c>
      <c r="J92" s="29" t="e">
        <f>IF(J14="","",J14)</f>
        <v>#REF!</v>
      </c>
      <c r="K92" s="23"/>
      <c r="L92" s="47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31" s="2" customFormat="1" ht="6.95" customHeight="1" x14ac:dyDescent="0.2">
      <c r="A93" s="21"/>
      <c r="B93" s="22"/>
      <c r="C93" s="23"/>
      <c r="D93" s="23"/>
      <c r="E93" s="23"/>
      <c r="F93" s="23"/>
      <c r="G93" s="23"/>
      <c r="H93" s="23"/>
      <c r="I93" s="23"/>
      <c r="J93" s="23"/>
      <c r="K93" s="23"/>
      <c r="L93" s="47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31" s="2" customFormat="1" ht="40.15" customHeight="1" x14ac:dyDescent="0.2">
      <c r="A94" s="21"/>
      <c r="B94" s="22"/>
      <c r="C94" s="18" t="s">
        <v>14</v>
      </c>
      <c r="D94" s="23"/>
      <c r="E94" s="23"/>
      <c r="F94" s="17" t="str">
        <f>E17</f>
        <v>Město Bohumín,Masarykova 158,735 81 Bohumín</v>
      </c>
      <c r="G94" s="23"/>
      <c r="H94" s="23"/>
      <c r="I94" s="18" t="s">
        <v>19</v>
      </c>
      <c r="J94" s="20" t="str">
        <f>E23</f>
        <v>TZB Orlová s.r.o.,Slezská 1288,735 14 Orlová</v>
      </c>
      <c r="K94" s="23"/>
      <c r="L94" s="47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</row>
    <row r="95" spans="1:31" s="2" customFormat="1" ht="15.2" customHeight="1" x14ac:dyDescent="0.2">
      <c r="A95" s="21"/>
      <c r="B95" s="22"/>
      <c r="C95" s="18" t="s">
        <v>18</v>
      </c>
      <c r="D95" s="23"/>
      <c r="E95" s="23"/>
      <c r="F95" s="17" t="e">
        <f>IF(E20="","",E20)</f>
        <v>#REF!</v>
      </c>
      <c r="G95" s="23"/>
      <c r="H95" s="23"/>
      <c r="I95" s="18" t="s">
        <v>22</v>
      </c>
      <c r="J95" s="20" t="str">
        <f>E26</f>
        <v>Beránek</v>
      </c>
      <c r="K95" s="23"/>
      <c r="L95" s="47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</row>
    <row r="96" spans="1:31" s="2" customFormat="1" ht="10.35" customHeight="1" x14ac:dyDescent="0.2">
      <c r="A96" s="21"/>
      <c r="B96" s="22"/>
      <c r="C96" s="23"/>
      <c r="D96" s="23"/>
      <c r="E96" s="23"/>
      <c r="F96" s="23"/>
      <c r="G96" s="23"/>
      <c r="H96" s="23"/>
      <c r="I96" s="23"/>
      <c r="J96" s="23"/>
      <c r="K96" s="23"/>
      <c r="L96" s="47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</row>
    <row r="97" spans="1:65" s="6" customFormat="1" ht="29.25" customHeight="1" x14ac:dyDescent="0.2">
      <c r="A97" s="85"/>
      <c r="B97" s="86"/>
      <c r="C97" s="87" t="s">
        <v>76</v>
      </c>
      <c r="D97" s="88" t="s">
        <v>40</v>
      </c>
      <c r="E97" s="88" t="s">
        <v>38</v>
      </c>
      <c r="F97" s="88" t="s">
        <v>39</v>
      </c>
      <c r="G97" s="88" t="s">
        <v>77</v>
      </c>
      <c r="H97" s="88" t="s">
        <v>78</v>
      </c>
      <c r="I97" s="88" t="s">
        <v>79</v>
      </c>
      <c r="J97" s="88" t="s">
        <v>60</v>
      </c>
      <c r="K97" s="89" t="s">
        <v>80</v>
      </c>
      <c r="L97" s="90"/>
      <c r="M97" s="32" t="s">
        <v>9</v>
      </c>
      <c r="N97" s="33" t="s">
        <v>29</v>
      </c>
      <c r="O97" s="33" t="s">
        <v>81</v>
      </c>
      <c r="P97" s="33" t="s">
        <v>82</v>
      </c>
      <c r="Q97" s="33" t="s">
        <v>83</v>
      </c>
      <c r="R97" s="33" t="s">
        <v>84</v>
      </c>
      <c r="S97" s="33" t="s">
        <v>85</v>
      </c>
      <c r="T97" s="34" t="s">
        <v>86</v>
      </c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</row>
    <row r="98" spans="1:65" s="2" customFormat="1" ht="22.9" customHeight="1" x14ac:dyDescent="0.25">
      <c r="A98" s="21"/>
      <c r="B98" s="22"/>
      <c r="C98" s="37" t="s">
        <v>87</v>
      </c>
      <c r="D98" s="23"/>
      <c r="E98" s="23"/>
      <c r="F98" s="23"/>
      <c r="G98" s="23"/>
      <c r="H98" s="23"/>
      <c r="I98" s="23"/>
      <c r="J98" s="91">
        <f>BK98</f>
        <v>0</v>
      </c>
      <c r="K98" s="23"/>
      <c r="L98" s="24"/>
      <c r="M98" s="35"/>
      <c r="N98" s="92"/>
      <c r="O98" s="36"/>
      <c r="P98" s="93">
        <f>P99+P164+P227</f>
        <v>0</v>
      </c>
      <c r="Q98" s="36"/>
      <c r="R98" s="93">
        <f>R99+R164+R227</f>
        <v>2.1886124000000002</v>
      </c>
      <c r="S98" s="36"/>
      <c r="T98" s="94">
        <f>T99+T164+T227</f>
        <v>0.48748610000000003</v>
      </c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T98" s="12" t="s">
        <v>42</v>
      </c>
      <c r="AU98" s="12" t="s">
        <v>61</v>
      </c>
      <c r="BK98" s="95">
        <f>BK99+BK164+BK227</f>
        <v>0</v>
      </c>
    </row>
    <row r="99" spans="1:65" s="7" customFormat="1" ht="25.9" customHeight="1" x14ac:dyDescent="0.2">
      <c r="B99" s="96"/>
      <c r="C99" s="97"/>
      <c r="D99" s="98" t="s">
        <v>42</v>
      </c>
      <c r="E99" s="99" t="s">
        <v>88</v>
      </c>
      <c r="F99" s="99" t="s">
        <v>89</v>
      </c>
      <c r="G99" s="97"/>
      <c r="H99" s="97"/>
      <c r="I99" s="100"/>
      <c r="J99" s="101">
        <f>BK99</f>
        <v>0</v>
      </c>
      <c r="K99" s="97"/>
      <c r="L99" s="102"/>
      <c r="M99" s="103"/>
      <c r="N99" s="104"/>
      <c r="O99" s="104"/>
      <c r="P99" s="105">
        <f>P100+P106+P119+P151+P161</f>
        <v>0</v>
      </c>
      <c r="Q99" s="104"/>
      <c r="R99" s="105">
        <f>R100+R106+R119+R151+R161</f>
        <v>2.0180248000000001</v>
      </c>
      <c r="S99" s="104"/>
      <c r="T99" s="106">
        <f>T100+T106+T119+T151+T161</f>
        <v>0.46104000000000001</v>
      </c>
      <c r="AR99" s="107" t="s">
        <v>45</v>
      </c>
      <c r="AT99" s="108" t="s">
        <v>42</v>
      </c>
      <c r="AU99" s="108" t="s">
        <v>43</v>
      </c>
      <c r="AY99" s="107" t="s">
        <v>90</v>
      </c>
      <c r="BK99" s="109">
        <f>BK100+BK106+BK119+BK151+BK161</f>
        <v>0</v>
      </c>
    </row>
    <row r="100" spans="1:65" s="7" customFormat="1" ht="22.9" customHeight="1" x14ac:dyDescent="0.2">
      <c r="B100" s="96"/>
      <c r="C100" s="97"/>
      <c r="D100" s="98" t="s">
        <v>42</v>
      </c>
      <c r="E100" s="110" t="s">
        <v>46</v>
      </c>
      <c r="F100" s="110" t="s">
        <v>91</v>
      </c>
      <c r="G100" s="97"/>
      <c r="H100" s="97"/>
      <c r="I100" s="100"/>
      <c r="J100" s="111">
        <f>BK100</f>
        <v>0</v>
      </c>
      <c r="K100" s="97"/>
      <c r="L100" s="102"/>
      <c r="M100" s="103"/>
      <c r="N100" s="104"/>
      <c r="O100" s="104"/>
      <c r="P100" s="105">
        <f>SUM(P101:P105)</f>
        <v>0</v>
      </c>
      <c r="Q100" s="104"/>
      <c r="R100" s="105">
        <f>SUM(R101:R105)</f>
        <v>1.8783133599999999</v>
      </c>
      <c r="S100" s="104"/>
      <c r="T100" s="106">
        <f>SUM(T101:T105)</f>
        <v>0</v>
      </c>
      <c r="AR100" s="107" t="s">
        <v>45</v>
      </c>
      <c r="AT100" s="108" t="s">
        <v>42</v>
      </c>
      <c r="AU100" s="108" t="s">
        <v>45</v>
      </c>
      <c r="AY100" s="107" t="s">
        <v>90</v>
      </c>
      <c r="BK100" s="109">
        <f>SUM(BK101:BK105)</f>
        <v>0</v>
      </c>
    </row>
    <row r="101" spans="1:65" s="2" customFormat="1" ht="33" customHeight="1" x14ac:dyDescent="0.2">
      <c r="A101" s="21"/>
      <c r="B101" s="22"/>
      <c r="C101" s="112" t="s">
        <v>45</v>
      </c>
      <c r="D101" s="112" t="s">
        <v>92</v>
      </c>
      <c r="E101" s="113" t="s">
        <v>93</v>
      </c>
      <c r="F101" s="114" t="s">
        <v>94</v>
      </c>
      <c r="G101" s="115" t="s">
        <v>95</v>
      </c>
      <c r="H101" s="116">
        <v>0.80300000000000005</v>
      </c>
      <c r="I101" s="117"/>
      <c r="J101" s="118">
        <f>ROUND(I101*H101,2)</f>
        <v>0</v>
      </c>
      <c r="K101" s="114" t="s">
        <v>96</v>
      </c>
      <c r="L101" s="24"/>
      <c r="M101" s="119" t="s">
        <v>9</v>
      </c>
      <c r="N101" s="120" t="s">
        <v>30</v>
      </c>
      <c r="O101" s="30"/>
      <c r="P101" s="121">
        <f>O101*H101</f>
        <v>0</v>
      </c>
      <c r="Q101" s="121">
        <v>2.3391199999999999</v>
      </c>
      <c r="R101" s="121">
        <f>Q101*H101</f>
        <v>1.8783133599999999</v>
      </c>
      <c r="S101" s="121">
        <v>0</v>
      </c>
      <c r="T101" s="122">
        <f>S101*H101</f>
        <v>0</v>
      </c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R101" s="123" t="s">
        <v>97</v>
      </c>
      <c r="AT101" s="123" t="s">
        <v>92</v>
      </c>
      <c r="AU101" s="123" t="s">
        <v>46</v>
      </c>
      <c r="AY101" s="12" t="s">
        <v>90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2" t="s">
        <v>45</v>
      </c>
      <c r="BK101" s="124">
        <f>ROUND(I101*H101,2)</f>
        <v>0</v>
      </c>
      <c r="BL101" s="12" t="s">
        <v>97</v>
      </c>
      <c r="BM101" s="123" t="s">
        <v>98</v>
      </c>
    </row>
    <row r="102" spans="1:65" s="2" customFormat="1" ht="11.25" x14ac:dyDescent="0.2">
      <c r="A102" s="21"/>
      <c r="B102" s="22"/>
      <c r="C102" s="23"/>
      <c r="D102" s="125" t="s">
        <v>99</v>
      </c>
      <c r="E102" s="23"/>
      <c r="F102" s="126" t="s">
        <v>100</v>
      </c>
      <c r="G102" s="23"/>
      <c r="H102" s="23"/>
      <c r="I102" s="127"/>
      <c r="J102" s="23"/>
      <c r="K102" s="23"/>
      <c r="L102" s="24"/>
      <c r="M102" s="128"/>
      <c r="N102" s="129"/>
      <c r="O102" s="30"/>
      <c r="P102" s="30"/>
      <c r="Q102" s="30"/>
      <c r="R102" s="30"/>
      <c r="S102" s="30"/>
      <c r="T102" s="3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T102" s="12" t="s">
        <v>99</v>
      </c>
      <c r="AU102" s="12" t="s">
        <v>46</v>
      </c>
    </row>
    <row r="103" spans="1:65" s="8" customFormat="1" ht="11.25" x14ac:dyDescent="0.2">
      <c r="B103" s="130"/>
      <c r="C103" s="131"/>
      <c r="D103" s="132" t="s">
        <v>101</v>
      </c>
      <c r="E103" s="133" t="s">
        <v>9</v>
      </c>
      <c r="F103" s="134" t="s">
        <v>308</v>
      </c>
      <c r="G103" s="131"/>
      <c r="H103" s="133" t="s">
        <v>9</v>
      </c>
      <c r="I103" s="135"/>
      <c r="J103" s="131"/>
      <c r="K103" s="131"/>
      <c r="L103" s="136"/>
      <c r="M103" s="137"/>
      <c r="N103" s="138"/>
      <c r="O103" s="138"/>
      <c r="P103" s="138"/>
      <c r="Q103" s="138"/>
      <c r="R103" s="138"/>
      <c r="S103" s="138"/>
      <c r="T103" s="139"/>
      <c r="AT103" s="140" t="s">
        <v>101</v>
      </c>
      <c r="AU103" s="140" t="s">
        <v>46</v>
      </c>
      <c r="AV103" s="8" t="s">
        <v>45</v>
      </c>
      <c r="AW103" s="8" t="s">
        <v>21</v>
      </c>
      <c r="AX103" s="8" t="s">
        <v>43</v>
      </c>
      <c r="AY103" s="140" t="s">
        <v>90</v>
      </c>
    </row>
    <row r="104" spans="1:65" s="9" customFormat="1" ht="11.25" x14ac:dyDescent="0.2">
      <c r="B104" s="141"/>
      <c r="C104" s="142"/>
      <c r="D104" s="132" t="s">
        <v>101</v>
      </c>
      <c r="E104" s="143" t="s">
        <v>9</v>
      </c>
      <c r="F104" s="144" t="s">
        <v>309</v>
      </c>
      <c r="G104" s="142"/>
      <c r="H104" s="145">
        <v>0.80300000000000005</v>
      </c>
      <c r="I104" s="146"/>
      <c r="J104" s="142"/>
      <c r="K104" s="142"/>
      <c r="L104" s="147"/>
      <c r="M104" s="148"/>
      <c r="N104" s="149"/>
      <c r="O104" s="149"/>
      <c r="P104" s="149"/>
      <c r="Q104" s="149"/>
      <c r="R104" s="149"/>
      <c r="S104" s="149"/>
      <c r="T104" s="150"/>
      <c r="AT104" s="151" t="s">
        <v>101</v>
      </c>
      <c r="AU104" s="151" t="s">
        <v>46</v>
      </c>
      <c r="AV104" s="9" t="s">
        <v>46</v>
      </c>
      <c r="AW104" s="9" t="s">
        <v>21</v>
      </c>
      <c r="AX104" s="9" t="s">
        <v>43</v>
      </c>
      <c r="AY104" s="151" t="s">
        <v>90</v>
      </c>
    </row>
    <row r="105" spans="1:65" s="10" customFormat="1" ht="11.25" x14ac:dyDescent="0.2">
      <c r="B105" s="152"/>
      <c r="C105" s="153"/>
      <c r="D105" s="132" t="s">
        <v>101</v>
      </c>
      <c r="E105" s="154" t="s">
        <v>9</v>
      </c>
      <c r="F105" s="155" t="s">
        <v>102</v>
      </c>
      <c r="G105" s="153"/>
      <c r="H105" s="156">
        <v>0.80300000000000005</v>
      </c>
      <c r="I105" s="157"/>
      <c r="J105" s="153"/>
      <c r="K105" s="153"/>
      <c r="L105" s="158"/>
      <c r="M105" s="159"/>
      <c r="N105" s="160"/>
      <c r="O105" s="160"/>
      <c r="P105" s="160"/>
      <c r="Q105" s="160"/>
      <c r="R105" s="160"/>
      <c r="S105" s="160"/>
      <c r="T105" s="161"/>
      <c r="AT105" s="162" t="s">
        <v>101</v>
      </c>
      <c r="AU105" s="162" t="s">
        <v>46</v>
      </c>
      <c r="AV105" s="10" t="s">
        <v>97</v>
      </c>
      <c r="AW105" s="10" t="s">
        <v>21</v>
      </c>
      <c r="AX105" s="10" t="s">
        <v>45</v>
      </c>
      <c r="AY105" s="162" t="s">
        <v>90</v>
      </c>
    </row>
    <row r="106" spans="1:65" s="7" customFormat="1" ht="22.9" customHeight="1" x14ac:dyDescent="0.2">
      <c r="B106" s="96"/>
      <c r="C106" s="97"/>
      <c r="D106" s="98" t="s">
        <v>42</v>
      </c>
      <c r="E106" s="110" t="s">
        <v>109</v>
      </c>
      <c r="F106" s="110" t="s">
        <v>114</v>
      </c>
      <c r="G106" s="97"/>
      <c r="H106" s="97"/>
      <c r="I106" s="100"/>
      <c r="J106" s="111">
        <f>BK106</f>
        <v>0</v>
      </c>
      <c r="K106" s="97"/>
      <c r="L106" s="102"/>
      <c r="M106" s="103"/>
      <c r="N106" s="104"/>
      <c r="O106" s="104"/>
      <c r="P106" s="105">
        <f>SUM(P107:P118)</f>
        <v>0</v>
      </c>
      <c r="Q106" s="104"/>
      <c r="R106" s="105">
        <f>SUM(R107:R118)</f>
        <v>0.13325559000000001</v>
      </c>
      <c r="S106" s="104"/>
      <c r="T106" s="106">
        <f>SUM(T107:T118)</f>
        <v>0</v>
      </c>
      <c r="AR106" s="107" t="s">
        <v>45</v>
      </c>
      <c r="AT106" s="108" t="s">
        <v>42</v>
      </c>
      <c r="AU106" s="108" t="s">
        <v>45</v>
      </c>
      <c r="AY106" s="107" t="s">
        <v>90</v>
      </c>
      <c r="BK106" s="109">
        <f>SUM(BK107:BK118)</f>
        <v>0</v>
      </c>
    </row>
    <row r="107" spans="1:65" s="2" customFormat="1" ht="16.5" customHeight="1" x14ac:dyDescent="0.2">
      <c r="A107" s="21"/>
      <c r="B107" s="22"/>
      <c r="C107" s="112" t="s">
        <v>46</v>
      </c>
      <c r="D107" s="112" t="s">
        <v>92</v>
      </c>
      <c r="E107" s="113" t="s">
        <v>297</v>
      </c>
      <c r="F107" s="114" t="s">
        <v>298</v>
      </c>
      <c r="G107" s="115" t="s">
        <v>162</v>
      </c>
      <c r="H107" s="116">
        <v>6.7000000000000004E-2</v>
      </c>
      <c r="I107" s="117"/>
      <c r="J107" s="118">
        <f>ROUND(I107*H107,2)</f>
        <v>0</v>
      </c>
      <c r="K107" s="114" t="s">
        <v>96</v>
      </c>
      <c r="L107" s="24"/>
      <c r="M107" s="119" t="s">
        <v>9</v>
      </c>
      <c r="N107" s="120" t="s">
        <v>30</v>
      </c>
      <c r="O107" s="30"/>
      <c r="P107" s="121">
        <f>O107*H107</f>
        <v>0</v>
      </c>
      <c r="Q107" s="121">
        <v>1.06277</v>
      </c>
      <c r="R107" s="121">
        <f>Q107*H107</f>
        <v>7.1205589999999999E-2</v>
      </c>
      <c r="S107" s="121">
        <v>0</v>
      </c>
      <c r="T107" s="122">
        <f>S107*H107</f>
        <v>0</v>
      </c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R107" s="123" t="s">
        <v>97</v>
      </c>
      <c r="AT107" s="123" t="s">
        <v>92</v>
      </c>
      <c r="AU107" s="123" t="s">
        <v>46</v>
      </c>
      <c r="AY107" s="12" t="s">
        <v>90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2" t="s">
        <v>45</v>
      </c>
      <c r="BK107" s="124">
        <f>ROUND(I107*H107,2)</f>
        <v>0</v>
      </c>
      <c r="BL107" s="12" t="s">
        <v>97</v>
      </c>
      <c r="BM107" s="123" t="s">
        <v>310</v>
      </c>
    </row>
    <row r="108" spans="1:65" s="2" customFormat="1" ht="11.25" x14ac:dyDescent="0.2">
      <c r="A108" s="21"/>
      <c r="B108" s="22"/>
      <c r="C108" s="23"/>
      <c r="D108" s="125" t="s">
        <v>99</v>
      </c>
      <c r="E108" s="23"/>
      <c r="F108" s="126" t="s">
        <v>299</v>
      </c>
      <c r="G108" s="23"/>
      <c r="H108" s="23"/>
      <c r="I108" s="127"/>
      <c r="J108" s="23"/>
      <c r="K108" s="23"/>
      <c r="L108" s="24"/>
      <c r="M108" s="128"/>
      <c r="N108" s="129"/>
      <c r="O108" s="30"/>
      <c r="P108" s="30"/>
      <c r="Q108" s="30"/>
      <c r="R108" s="30"/>
      <c r="S108" s="30"/>
      <c r="T108" s="3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T108" s="12" t="s">
        <v>99</v>
      </c>
      <c r="AU108" s="12" t="s">
        <v>46</v>
      </c>
    </row>
    <row r="109" spans="1:65" s="8" customFormat="1" ht="11.25" x14ac:dyDescent="0.2">
      <c r="B109" s="130"/>
      <c r="C109" s="131"/>
      <c r="D109" s="132" t="s">
        <v>101</v>
      </c>
      <c r="E109" s="133" t="s">
        <v>9</v>
      </c>
      <c r="F109" s="134" t="s">
        <v>311</v>
      </c>
      <c r="G109" s="131"/>
      <c r="H109" s="133" t="s">
        <v>9</v>
      </c>
      <c r="I109" s="135"/>
      <c r="J109" s="131"/>
      <c r="K109" s="131"/>
      <c r="L109" s="136"/>
      <c r="M109" s="137"/>
      <c r="N109" s="138"/>
      <c r="O109" s="138"/>
      <c r="P109" s="138"/>
      <c r="Q109" s="138"/>
      <c r="R109" s="138"/>
      <c r="S109" s="138"/>
      <c r="T109" s="139"/>
      <c r="AT109" s="140" t="s">
        <v>101</v>
      </c>
      <c r="AU109" s="140" t="s">
        <v>46</v>
      </c>
      <c r="AV109" s="8" t="s">
        <v>45</v>
      </c>
      <c r="AW109" s="8" t="s">
        <v>21</v>
      </c>
      <c r="AX109" s="8" t="s">
        <v>43</v>
      </c>
      <c r="AY109" s="140" t="s">
        <v>90</v>
      </c>
    </row>
    <row r="110" spans="1:65" s="9" customFormat="1" ht="11.25" x14ac:dyDescent="0.2">
      <c r="B110" s="141"/>
      <c r="C110" s="142"/>
      <c r="D110" s="132" t="s">
        <v>101</v>
      </c>
      <c r="E110" s="143" t="s">
        <v>9</v>
      </c>
      <c r="F110" s="144" t="s">
        <v>312</v>
      </c>
      <c r="G110" s="142"/>
      <c r="H110" s="145">
        <v>6.7000000000000004E-2</v>
      </c>
      <c r="I110" s="146"/>
      <c r="J110" s="142"/>
      <c r="K110" s="142"/>
      <c r="L110" s="147"/>
      <c r="M110" s="148"/>
      <c r="N110" s="149"/>
      <c r="O110" s="149"/>
      <c r="P110" s="149"/>
      <c r="Q110" s="149"/>
      <c r="R110" s="149"/>
      <c r="S110" s="149"/>
      <c r="T110" s="150"/>
      <c r="AT110" s="151" t="s">
        <v>101</v>
      </c>
      <c r="AU110" s="151" t="s">
        <v>46</v>
      </c>
      <c r="AV110" s="9" t="s">
        <v>46</v>
      </c>
      <c r="AW110" s="9" t="s">
        <v>21</v>
      </c>
      <c r="AX110" s="9" t="s">
        <v>43</v>
      </c>
      <c r="AY110" s="151" t="s">
        <v>90</v>
      </c>
    </row>
    <row r="111" spans="1:65" s="10" customFormat="1" ht="11.25" x14ac:dyDescent="0.2">
      <c r="B111" s="152"/>
      <c r="C111" s="153"/>
      <c r="D111" s="132" t="s">
        <v>101</v>
      </c>
      <c r="E111" s="154" t="s">
        <v>9</v>
      </c>
      <c r="F111" s="155" t="s">
        <v>102</v>
      </c>
      <c r="G111" s="153"/>
      <c r="H111" s="156">
        <v>6.7000000000000004E-2</v>
      </c>
      <c r="I111" s="157"/>
      <c r="J111" s="153"/>
      <c r="K111" s="153"/>
      <c r="L111" s="158"/>
      <c r="M111" s="159"/>
      <c r="N111" s="160"/>
      <c r="O111" s="160"/>
      <c r="P111" s="160"/>
      <c r="Q111" s="160"/>
      <c r="R111" s="160"/>
      <c r="S111" s="160"/>
      <c r="T111" s="161"/>
      <c r="AT111" s="162" t="s">
        <v>101</v>
      </c>
      <c r="AU111" s="162" t="s">
        <v>46</v>
      </c>
      <c r="AV111" s="10" t="s">
        <v>97</v>
      </c>
      <c r="AW111" s="10" t="s">
        <v>21</v>
      </c>
      <c r="AX111" s="10" t="s">
        <v>45</v>
      </c>
      <c r="AY111" s="162" t="s">
        <v>90</v>
      </c>
    </row>
    <row r="112" spans="1:65" s="2" customFormat="1" ht="24.2" customHeight="1" x14ac:dyDescent="0.2">
      <c r="A112" s="21"/>
      <c r="B112" s="22"/>
      <c r="C112" s="112" t="s">
        <v>103</v>
      </c>
      <c r="D112" s="112" t="s">
        <v>92</v>
      </c>
      <c r="E112" s="113" t="s">
        <v>313</v>
      </c>
      <c r="F112" s="114" t="s">
        <v>314</v>
      </c>
      <c r="G112" s="115" t="s">
        <v>110</v>
      </c>
      <c r="H112" s="116">
        <v>1</v>
      </c>
      <c r="I112" s="117"/>
      <c r="J112" s="118">
        <f>ROUND(I112*H112,2)</f>
        <v>0</v>
      </c>
      <c r="K112" s="114" t="s">
        <v>96</v>
      </c>
      <c r="L112" s="24"/>
      <c r="M112" s="119" t="s">
        <v>9</v>
      </c>
      <c r="N112" s="120" t="s">
        <v>30</v>
      </c>
      <c r="O112" s="30"/>
      <c r="P112" s="121">
        <f>O112*H112</f>
        <v>0</v>
      </c>
      <c r="Q112" s="121">
        <v>4.684E-2</v>
      </c>
      <c r="R112" s="121">
        <f>Q112*H112</f>
        <v>4.684E-2</v>
      </c>
      <c r="S112" s="121">
        <v>0</v>
      </c>
      <c r="T112" s="122">
        <f>S112*H112</f>
        <v>0</v>
      </c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R112" s="123" t="s">
        <v>97</v>
      </c>
      <c r="AT112" s="123" t="s">
        <v>92</v>
      </c>
      <c r="AU112" s="123" t="s">
        <v>46</v>
      </c>
      <c r="AY112" s="12" t="s">
        <v>90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2" t="s">
        <v>45</v>
      </c>
      <c r="BK112" s="124">
        <f>ROUND(I112*H112,2)</f>
        <v>0</v>
      </c>
      <c r="BL112" s="12" t="s">
        <v>97</v>
      </c>
      <c r="BM112" s="123" t="s">
        <v>315</v>
      </c>
    </row>
    <row r="113" spans="1:65" s="2" customFormat="1" ht="11.25" x14ac:dyDescent="0.2">
      <c r="A113" s="21"/>
      <c r="B113" s="22"/>
      <c r="C113" s="23"/>
      <c r="D113" s="125" t="s">
        <v>99</v>
      </c>
      <c r="E113" s="23"/>
      <c r="F113" s="126" t="s">
        <v>316</v>
      </c>
      <c r="G113" s="23"/>
      <c r="H113" s="23"/>
      <c r="I113" s="127"/>
      <c r="J113" s="23"/>
      <c r="K113" s="23"/>
      <c r="L113" s="24"/>
      <c r="M113" s="128"/>
      <c r="N113" s="129"/>
      <c r="O113" s="30"/>
      <c r="P113" s="30"/>
      <c r="Q113" s="30"/>
      <c r="R113" s="30"/>
      <c r="S113" s="30"/>
      <c r="T113" s="3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T113" s="12" t="s">
        <v>99</v>
      </c>
      <c r="AU113" s="12" t="s">
        <v>46</v>
      </c>
    </row>
    <row r="114" spans="1:65" s="8" customFormat="1" ht="11.25" x14ac:dyDescent="0.2">
      <c r="B114" s="130"/>
      <c r="C114" s="131"/>
      <c r="D114" s="132" t="s">
        <v>101</v>
      </c>
      <c r="E114" s="133" t="s">
        <v>9</v>
      </c>
      <c r="F114" s="134" t="s">
        <v>154</v>
      </c>
      <c r="G114" s="131"/>
      <c r="H114" s="133" t="s">
        <v>9</v>
      </c>
      <c r="I114" s="135"/>
      <c r="J114" s="131"/>
      <c r="K114" s="131"/>
      <c r="L114" s="136"/>
      <c r="M114" s="137"/>
      <c r="N114" s="138"/>
      <c r="O114" s="138"/>
      <c r="P114" s="138"/>
      <c r="Q114" s="138"/>
      <c r="R114" s="138"/>
      <c r="S114" s="138"/>
      <c r="T114" s="139"/>
      <c r="AT114" s="140" t="s">
        <v>101</v>
      </c>
      <c r="AU114" s="140" t="s">
        <v>46</v>
      </c>
      <c r="AV114" s="8" t="s">
        <v>45</v>
      </c>
      <c r="AW114" s="8" t="s">
        <v>21</v>
      </c>
      <c r="AX114" s="8" t="s">
        <v>43</v>
      </c>
      <c r="AY114" s="140" t="s">
        <v>90</v>
      </c>
    </row>
    <row r="115" spans="1:65" s="9" customFormat="1" ht="11.25" x14ac:dyDescent="0.2">
      <c r="B115" s="141"/>
      <c r="C115" s="142"/>
      <c r="D115" s="132" t="s">
        <v>101</v>
      </c>
      <c r="E115" s="143" t="s">
        <v>9</v>
      </c>
      <c r="F115" s="144" t="s">
        <v>45</v>
      </c>
      <c r="G115" s="142"/>
      <c r="H115" s="145">
        <v>1</v>
      </c>
      <c r="I115" s="146"/>
      <c r="J115" s="142"/>
      <c r="K115" s="142"/>
      <c r="L115" s="147"/>
      <c r="M115" s="148"/>
      <c r="N115" s="149"/>
      <c r="O115" s="149"/>
      <c r="P115" s="149"/>
      <c r="Q115" s="149"/>
      <c r="R115" s="149"/>
      <c r="S115" s="149"/>
      <c r="T115" s="150"/>
      <c r="AT115" s="151" t="s">
        <v>101</v>
      </c>
      <c r="AU115" s="151" t="s">
        <v>46</v>
      </c>
      <c r="AV115" s="9" t="s">
        <v>46</v>
      </c>
      <c r="AW115" s="9" t="s">
        <v>21</v>
      </c>
      <c r="AX115" s="9" t="s">
        <v>43</v>
      </c>
      <c r="AY115" s="151" t="s">
        <v>90</v>
      </c>
    </row>
    <row r="116" spans="1:65" s="10" customFormat="1" ht="11.25" x14ac:dyDescent="0.2">
      <c r="B116" s="152"/>
      <c r="C116" s="153"/>
      <c r="D116" s="132" t="s">
        <v>101</v>
      </c>
      <c r="E116" s="154" t="s">
        <v>9</v>
      </c>
      <c r="F116" s="155" t="s">
        <v>102</v>
      </c>
      <c r="G116" s="153"/>
      <c r="H116" s="156">
        <v>1</v>
      </c>
      <c r="I116" s="157"/>
      <c r="J116" s="153"/>
      <c r="K116" s="153"/>
      <c r="L116" s="158"/>
      <c r="M116" s="159"/>
      <c r="N116" s="160"/>
      <c r="O116" s="160"/>
      <c r="P116" s="160"/>
      <c r="Q116" s="160"/>
      <c r="R116" s="160"/>
      <c r="S116" s="160"/>
      <c r="T116" s="161"/>
      <c r="AT116" s="162" t="s">
        <v>101</v>
      </c>
      <c r="AU116" s="162" t="s">
        <v>46</v>
      </c>
      <c r="AV116" s="10" t="s">
        <v>97</v>
      </c>
      <c r="AW116" s="10" t="s">
        <v>21</v>
      </c>
      <c r="AX116" s="10" t="s">
        <v>45</v>
      </c>
      <c r="AY116" s="162" t="s">
        <v>90</v>
      </c>
    </row>
    <row r="117" spans="1:65" s="2" customFormat="1" ht="21.75" customHeight="1" x14ac:dyDescent="0.2">
      <c r="A117" s="21"/>
      <c r="B117" s="22"/>
      <c r="C117" s="163" t="s">
        <v>97</v>
      </c>
      <c r="D117" s="163" t="s">
        <v>107</v>
      </c>
      <c r="E117" s="164" t="s">
        <v>317</v>
      </c>
      <c r="F117" s="165" t="s">
        <v>318</v>
      </c>
      <c r="G117" s="166" t="s">
        <v>110</v>
      </c>
      <c r="H117" s="167">
        <v>1</v>
      </c>
      <c r="I117" s="168"/>
      <c r="J117" s="169">
        <f>ROUND(I117*H117,2)</f>
        <v>0</v>
      </c>
      <c r="K117" s="165" t="s">
        <v>96</v>
      </c>
      <c r="L117" s="170"/>
      <c r="M117" s="171" t="s">
        <v>9</v>
      </c>
      <c r="N117" s="172" t="s">
        <v>30</v>
      </c>
      <c r="O117" s="30"/>
      <c r="P117" s="121">
        <f>O117*H117</f>
        <v>0</v>
      </c>
      <c r="Q117" s="121">
        <v>1.521E-2</v>
      </c>
      <c r="R117" s="121">
        <f>Q117*H117</f>
        <v>1.521E-2</v>
      </c>
      <c r="S117" s="121">
        <v>0</v>
      </c>
      <c r="T117" s="122">
        <f>S117*H117</f>
        <v>0</v>
      </c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R117" s="123" t="s">
        <v>108</v>
      </c>
      <c r="AT117" s="123" t="s">
        <v>107</v>
      </c>
      <c r="AU117" s="123" t="s">
        <v>46</v>
      </c>
      <c r="AY117" s="12" t="s">
        <v>90</v>
      </c>
      <c r="BE117" s="124">
        <f>IF(N117="základní",J117,0)</f>
        <v>0</v>
      </c>
      <c r="BF117" s="124">
        <f>IF(N117="snížená",J117,0)</f>
        <v>0</v>
      </c>
      <c r="BG117" s="124">
        <f>IF(N117="zákl. přenesená",J117,0)</f>
        <v>0</v>
      </c>
      <c r="BH117" s="124">
        <f>IF(N117="sníž. přenesená",J117,0)</f>
        <v>0</v>
      </c>
      <c r="BI117" s="124">
        <f>IF(N117="nulová",J117,0)</f>
        <v>0</v>
      </c>
      <c r="BJ117" s="12" t="s">
        <v>45</v>
      </c>
      <c r="BK117" s="124">
        <f>ROUND(I117*H117,2)</f>
        <v>0</v>
      </c>
      <c r="BL117" s="12" t="s">
        <v>97</v>
      </c>
      <c r="BM117" s="123" t="s">
        <v>319</v>
      </c>
    </row>
    <row r="118" spans="1:65" s="2" customFormat="1" ht="11.25" x14ac:dyDescent="0.2">
      <c r="A118" s="21"/>
      <c r="B118" s="22"/>
      <c r="C118" s="23"/>
      <c r="D118" s="125" t="s">
        <v>99</v>
      </c>
      <c r="E118" s="23"/>
      <c r="F118" s="126" t="s">
        <v>320</v>
      </c>
      <c r="G118" s="23"/>
      <c r="H118" s="23"/>
      <c r="I118" s="127"/>
      <c r="J118" s="23"/>
      <c r="K118" s="23"/>
      <c r="L118" s="24"/>
      <c r="M118" s="128"/>
      <c r="N118" s="129"/>
      <c r="O118" s="30"/>
      <c r="P118" s="30"/>
      <c r="Q118" s="30"/>
      <c r="R118" s="30"/>
      <c r="S118" s="30"/>
      <c r="T118" s="3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T118" s="12" t="s">
        <v>99</v>
      </c>
      <c r="AU118" s="12" t="s">
        <v>46</v>
      </c>
    </row>
    <row r="119" spans="1:65" s="7" customFormat="1" ht="22.9" customHeight="1" x14ac:dyDescent="0.2">
      <c r="B119" s="96"/>
      <c r="C119" s="97"/>
      <c r="D119" s="98" t="s">
        <v>42</v>
      </c>
      <c r="E119" s="110" t="s">
        <v>113</v>
      </c>
      <c r="F119" s="110" t="s">
        <v>123</v>
      </c>
      <c r="G119" s="97"/>
      <c r="H119" s="97"/>
      <c r="I119" s="100"/>
      <c r="J119" s="111">
        <f>BK119</f>
        <v>0</v>
      </c>
      <c r="K119" s="97"/>
      <c r="L119" s="102"/>
      <c r="M119" s="103"/>
      <c r="N119" s="104"/>
      <c r="O119" s="104"/>
      <c r="P119" s="105">
        <f>SUM(P120:P150)</f>
        <v>0</v>
      </c>
      <c r="Q119" s="104"/>
      <c r="R119" s="105">
        <f>SUM(R120:R150)</f>
        <v>6.4558499999999991E-3</v>
      </c>
      <c r="S119" s="104"/>
      <c r="T119" s="106">
        <f>SUM(T120:T150)</f>
        <v>0.46104000000000001</v>
      </c>
      <c r="AR119" s="107" t="s">
        <v>45</v>
      </c>
      <c r="AT119" s="108" t="s">
        <v>42</v>
      </c>
      <c r="AU119" s="108" t="s">
        <v>45</v>
      </c>
      <c r="AY119" s="107" t="s">
        <v>90</v>
      </c>
      <c r="BK119" s="109">
        <f>SUM(BK120:BK150)</f>
        <v>0</v>
      </c>
    </row>
    <row r="120" spans="1:65" s="2" customFormat="1" ht="24.2" customHeight="1" x14ac:dyDescent="0.2">
      <c r="A120" s="21"/>
      <c r="B120" s="22"/>
      <c r="C120" s="112" t="s">
        <v>106</v>
      </c>
      <c r="D120" s="112" t="s">
        <v>92</v>
      </c>
      <c r="E120" s="113" t="s">
        <v>124</v>
      </c>
      <c r="F120" s="114" t="s">
        <v>125</v>
      </c>
      <c r="G120" s="115" t="s">
        <v>112</v>
      </c>
      <c r="H120" s="116">
        <v>18.704999999999998</v>
      </c>
      <c r="I120" s="117"/>
      <c r="J120" s="118">
        <f>ROUND(I120*H120,2)</f>
        <v>0</v>
      </c>
      <c r="K120" s="114" t="s">
        <v>96</v>
      </c>
      <c r="L120" s="24"/>
      <c r="M120" s="119" t="s">
        <v>9</v>
      </c>
      <c r="N120" s="120" t="s">
        <v>30</v>
      </c>
      <c r="O120" s="30"/>
      <c r="P120" s="121">
        <f>O120*H120</f>
        <v>0</v>
      </c>
      <c r="Q120" s="121">
        <v>1.2999999999999999E-4</v>
      </c>
      <c r="R120" s="121">
        <f>Q120*H120</f>
        <v>2.4316499999999996E-3</v>
      </c>
      <c r="S120" s="121">
        <v>0</v>
      </c>
      <c r="T120" s="122">
        <f>S120*H120</f>
        <v>0</v>
      </c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R120" s="123" t="s">
        <v>97</v>
      </c>
      <c r="AT120" s="123" t="s">
        <v>92</v>
      </c>
      <c r="AU120" s="123" t="s">
        <v>46</v>
      </c>
      <c r="AY120" s="12" t="s">
        <v>90</v>
      </c>
      <c r="BE120" s="124">
        <f>IF(N120="základní",J120,0)</f>
        <v>0</v>
      </c>
      <c r="BF120" s="124">
        <f>IF(N120="snížená",J120,0)</f>
        <v>0</v>
      </c>
      <c r="BG120" s="124">
        <f>IF(N120="zákl. přenesená",J120,0)</f>
        <v>0</v>
      </c>
      <c r="BH120" s="124">
        <f>IF(N120="sníž. přenesená",J120,0)</f>
        <v>0</v>
      </c>
      <c r="BI120" s="124">
        <f>IF(N120="nulová",J120,0)</f>
        <v>0</v>
      </c>
      <c r="BJ120" s="12" t="s">
        <v>45</v>
      </c>
      <c r="BK120" s="124">
        <f>ROUND(I120*H120,2)</f>
        <v>0</v>
      </c>
      <c r="BL120" s="12" t="s">
        <v>97</v>
      </c>
      <c r="BM120" s="123" t="s">
        <v>126</v>
      </c>
    </row>
    <row r="121" spans="1:65" s="2" customFormat="1" ht="11.25" x14ac:dyDescent="0.2">
      <c r="A121" s="21"/>
      <c r="B121" s="22"/>
      <c r="C121" s="23"/>
      <c r="D121" s="125" t="s">
        <v>99</v>
      </c>
      <c r="E121" s="23"/>
      <c r="F121" s="126" t="s">
        <v>127</v>
      </c>
      <c r="G121" s="23"/>
      <c r="H121" s="23"/>
      <c r="I121" s="127"/>
      <c r="J121" s="23"/>
      <c r="K121" s="23"/>
      <c r="L121" s="24"/>
      <c r="M121" s="128"/>
      <c r="N121" s="129"/>
      <c r="O121" s="30"/>
      <c r="P121" s="30"/>
      <c r="Q121" s="30"/>
      <c r="R121" s="30"/>
      <c r="S121" s="30"/>
      <c r="T121" s="3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T121" s="12" t="s">
        <v>99</v>
      </c>
      <c r="AU121" s="12" t="s">
        <v>46</v>
      </c>
    </row>
    <row r="122" spans="1:65" s="9" customFormat="1" ht="11.25" x14ac:dyDescent="0.2">
      <c r="B122" s="141"/>
      <c r="C122" s="142"/>
      <c r="D122" s="132" t="s">
        <v>101</v>
      </c>
      <c r="E122" s="143" t="s">
        <v>9</v>
      </c>
      <c r="F122" s="144" t="s">
        <v>321</v>
      </c>
      <c r="G122" s="142"/>
      <c r="H122" s="145">
        <v>18.704999999999998</v>
      </c>
      <c r="I122" s="146"/>
      <c r="J122" s="142"/>
      <c r="K122" s="142"/>
      <c r="L122" s="147"/>
      <c r="M122" s="148"/>
      <c r="N122" s="149"/>
      <c r="O122" s="149"/>
      <c r="P122" s="149"/>
      <c r="Q122" s="149"/>
      <c r="R122" s="149"/>
      <c r="S122" s="149"/>
      <c r="T122" s="150"/>
      <c r="AT122" s="151" t="s">
        <v>101</v>
      </c>
      <c r="AU122" s="151" t="s">
        <v>46</v>
      </c>
      <c r="AV122" s="9" t="s">
        <v>46</v>
      </c>
      <c r="AW122" s="9" t="s">
        <v>21</v>
      </c>
      <c r="AX122" s="9" t="s">
        <v>45</v>
      </c>
      <c r="AY122" s="151" t="s">
        <v>90</v>
      </c>
    </row>
    <row r="123" spans="1:65" s="2" customFormat="1" ht="24.2" customHeight="1" x14ac:dyDescent="0.2">
      <c r="A123" s="21"/>
      <c r="B123" s="22"/>
      <c r="C123" s="112" t="s">
        <v>109</v>
      </c>
      <c r="D123" s="112" t="s">
        <v>92</v>
      </c>
      <c r="E123" s="113" t="s">
        <v>129</v>
      </c>
      <c r="F123" s="114" t="s">
        <v>130</v>
      </c>
      <c r="G123" s="115" t="s">
        <v>112</v>
      </c>
      <c r="H123" s="116">
        <v>18.704999999999998</v>
      </c>
      <c r="I123" s="117"/>
      <c r="J123" s="118">
        <f>ROUND(I123*H123,2)</f>
        <v>0</v>
      </c>
      <c r="K123" s="114" t="s">
        <v>96</v>
      </c>
      <c r="L123" s="24"/>
      <c r="M123" s="119" t="s">
        <v>9</v>
      </c>
      <c r="N123" s="120" t="s">
        <v>30</v>
      </c>
      <c r="O123" s="30"/>
      <c r="P123" s="121">
        <f>O123*H123</f>
        <v>0</v>
      </c>
      <c r="Q123" s="121">
        <v>4.0000000000000003E-5</v>
      </c>
      <c r="R123" s="121">
        <f>Q123*H123</f>
        <v>7.4819999999999997E-4</v>
      </c>
      <c r="S123" s="121">
        <v>0</v>
      </c>
      <c r="T123" s="122">
        <f>S123*H123</f>
        <v>0</v>
      </c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R123" s="123" t="s">
        <v>97</v>
      </c>
      <c r="AT123" s="123" t="s">
        <v>92</v>
      </c>
      <c r="AU123" s="123" t="s">
        <v>46</v>
      </c>
      <c r="AY123" s="12" t="s">
        <v>90</v>
      </c>
      <c r="BE123" s="124">
        <f>IF(N123="základní",J123,0)</f>
        <v>0</v>
      </c>
      <c r="BF123" s="124">
        <f>IF(N123="snížená",J123,0)</f>
        <v>0</v>
      </c>
      <c r="BG123" s="124">
        <f>IF(N123="zákl. přenesená",J123,0)</f>
        <v>0</v>
      </c>
      <c r="BH123" s="124">
        <f>IF(N123="sníž. přenesená",J123,0)</f>
        <v>0</v>
      </c>
      <c r="BI123" s="124">
        <f>IF(N123="nulová",J123,0)</f>
        <v>0</v>
      </c>
      <c r="BJ123" s="12" t="s">
        <v>45</v>
      </c>
      <c r="BK123" s="124">
        <f>ROUND(I123*H123,2)</f>
        <v>0</v>
      </c>
      <c r="BL123" s="12" t="s">
        <v>97</v>
      </c>
      <c r="BM123" s="123" t="s">
        <v>322</v>
      </c>
    </row>
    <row r="124" spans="1:65" s="2" customFormat="1" ht="11.25" x14ac:dyDescent="0.2">
      <c r="A124" s="21"/>
      <c r="B124" s="22"/>
      <c r="C124" s="23"/>
      <c r="D124" s="125" t="s">
        <v>99</v>
      </c>
      <c r="E124" s="23"/>
      <c r="F124" s="126" t="s">
        <v>131</v>
      </c>
      <c r="G124" s="23"/>
      <c r="H124" s="23"/>
      <c r="I124" s="127"/>
      <c r="J124" s="23"/>
      <c r="K124" s="23"/>
      <c r="L124" s="24"/>
      <c r="M124" s="128"/>
      <c r="N124" s="129"/>
      <c r="O124" s="30"/>
      <c r="P124" s="30"/>
      <c r="Q124" s="30"/>
      <c r="R124" s="30"/>
      <c r="S124" s="30"/>
      <c r="T124" s="3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T124" s="12" t="s">
        <v>99</v>
      </c>
      <c r="AU124" s="12" t="s">
        <v>46</v>
      </c>
    </row>
    <row r="125" spans="1:65" s="9" customFormat="1" ht="11.25" x14ac:dyDescent="0.2">
      <c r="B125" s="141"/>
      <c r="C125" s="142"/>
      <c r="D125" s="132" t="s">
        <v>101</v>
      </c>
      <c r="E125" s="143" t="s">
        <v>9</v>
      </c>
      <c r="F125" s="144" t="s">
        <v>321</v>
      </c>
      <c r="G125" s="142"/>
      <c r="H125" s="145">
        <v>18.704999999999998</v>
      </c>
      <c r="I125" s="146"/>
      <c r="J125" s="142"/>
      <c r="K125" s="142"/>
      <c r="L125" s="147"/>
      <c r="M125" s="148"/>
      <c r="N125" s="149"/>
      <c r="O125" s="149"/>
      <c r="P125" s="149"/>
      <c r="Q125" s="149"/>
      <c r="R125" s="149"/>
      <c r="S125" s="149"/>
      <c r="T125" s="150"/>
      <c r="AT125" s="151" t="s">
        <v>101</v>
      </c>
      <c r="AU125" s="151" t="s">
        <v>46</v>
      </c>
      <c r="AV125" s="9" t="s">
        <v>46</v>
      </c>
      <c r="AW125" s="9" t="s">
        <v>21</v>
      </c>
      <c r="AX125" s="9" t="s">
        <v>45</v>
      </c>
      <c r="AY125" s="151" t="s">
        <v>90</v>
      </c>
    </row>
    <row r="126" spans="1:65" s="2" customFormat="1" ht="24.2" customHeight="1" x14ac:dyDescent="0.2">
      <c r="A126" s="21"/>
      <c r="B126" s="22"/>
      <c r="C126" s="112" t="s">
        <v>111</v>
      </c>
      <c r="D126" s="112" t="s">
        <v>92</v>
      </c>
      <c r="E126" s="113" t="s">
        <v>135</v>
      </c>
      <c r="F126" s="114" t="s">
        <v>136</v>
      </c>
      <c r="G126" s="115" t="s">
        <v>110</v>
      </c>
      <c r="H126" s="116">
        <v>1</v>
      </c>
      <c r="I126" s="117"/>
      <c r="J126" s="118">
        <f>ROUND(I126*H126,2)</f>
        <v>0</v>
      </c>
      <c r="K126" s="114" t="s">
        <v>96</v>
      </c>
      <c r="L126" s="24"/>
      <c r="M126" s="119" t="s">
        <v>9</v>
      </c>
      <c r="N126" s="120" t="s">
        <v>30</v>
      </c>
      <c r="O126" s="30"/>
      <c r="P126" s="121">
        <f>O126*H126</f>
        <v>0</v>
      </c>
      <c r="Q126" s="121">
        <v>0</v>
      </c>
      <c r="R126" s="121">
        <f>Q126*H126</f>
        <v>0</v>
      </c>
      <c r="S126" s="121">
        <v>0</v>
      </c>
      <c r="T126" s="122">
        <f>S126*H126</f>
        <v>0</v>
      </c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R126" s="123" t="s">
        <v>97</v>
      </c>
      <c r="AT126" s="123" t="s">
        <v>92</v>
      </c>
      <c r="AU126" s="123" t="s">
        <v>46</v>
      </c>
      <c r="AY126" s="12" t="s">
        <v>90</v>
      </c>
      <c r="BE126" s="124">
        <f>IF(N126="základní",J126,0)</f>
        <v>0</v>
      </c>
      <c r="BF126" s="124">
        <f>IF(N126="snížená",J126,0)</f>
        <v>0</v>
      </c>
      <c r="BG126" s="124">
        <f>IF(N126="zákl. přenesená",J126,0)</f>
        <v>0</v>
      </c>
      <c r="BH126" s="124">
        <f>IF(N126="sníž. přenesená",J126,0)</f>
        <v>0</v>
      </c>
      <c r="BI126" s="124">
        <f>IF(N126="nulová",J126,0)</f>
        <v>0</v>
      </c>
      <c r="BJ126" s="12" t="s">
        <v>45</v>
      </c>
      <c r="BK126" s="124">
        <f>ROUND(I126*H126,2)</f>
        <v>0</v>
      </c>
      <c r="BL126" s="12" t="s">
        <v>97</v>
      </c>
      <c r="BM126" s="123" t="s">
        <v>137</v>
      </c>
    </row>
    <row r="127" spans="1:65" s="2" customFormat="1" ht="11.25" x14ac:dyDescent="0.2">
      <c r="A127" s="21"/>
      <c r="B127" s="22"/>
      <c r="C127" s="23"/>
      <c r="D127" s="125" t="s">
        <v>99</v>
      </c>
      <c r="E127" s="23"/>
      <c r="F127" s="126" t="s">
        <v>138</v>
      </c>
      <c r="G127" s="23"/>
      <c r="H127" s="23"/>
      <c r="I127" s="127"/>
      <c r="J127" s="23"/>
      <c r="K127" s="23"/>
      <c r="L127" s="24"/>
      <c r="M127" s="128"/>
      <c r="N127" s="129"/>
      <c r="O127" s="30"/>
      <c r="P127" s="30"/>
      <c r="Q127" s="30"/>
      <c r="R127" s="30"/>
      <c r="S127" s="30"/>
      <c r="T127" s="3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T127" s="12" t="s">
        <v>99</v>
      </c>
      <c r="AU127" s="12" t="s">
        <v>46</v>
      </c>
    </row>
    <row r="128" spans="1:65" s="8" customFormat="1" ht="11.25" x14ac:dyDescent="0.2">
      <c r="B128" s="130"/>
      <c r="C128" s="131"/>
      <c r="D128" s="132" t="s">
        <v>101</v>
      </c>
      <c r="E128" s="133" t="s">
        <v>9</v>
      </c>
      <c r="F128" s="134" t="s">
        <v>323</v>
      </c>
      <c r="G128" s="131"/>
      <c r="H128" s="133" t="s">
        <v>9</v>
      </c>
      <c r="I128" s="135"/>
      <c r="J128" s="131"/>
      <c r="K128" s="131"/>
      <c r="L128" s="136"/>
      <c r="M128" s="137"/>
      <c r="N128" s="138"/>
      <c r="O128" s="138"/>
      <c r="P128" s="138"/>
      <c r="Q128" s="138"/>
      <c r="R128" s="138"/>
      <c r="S128" s="138"/>
      <c r="T128" s="139"/>
      <c r="AT128" s="140" t="s">
        <v>101</v>
      </c>
      <c r="AU128" s="140" t="s">
        <v>46</v>
      </c>
      <c r="AV128" s="8" t="s">
        <v>45</v>
      </c>
      <c r="AW128" s="8" t="s">
        <v>21</v>
      </c>
      <c r="AX128" s="8" t="s">
        <v>43</v>
      </c>
      <c r="AY128" s="140" t="s">
        <v>90</v>
      </c>
    </row>
    <row r="129" spans="1:65" s="9" customFormat="1" ht="11.25" x14ac:dyDescent="0.2">
      <c r="B129" s="141"/>
      <c r="C129" s="142"/>
      <c r="D129" s="132" t="s">
        <v>101</v>
      </c>
      <c r="E129" s="143" t="s">
        <v>9</v>
      </c>
      <c r="F129" s="144" t="s">
        <v>45</v>
      </c>
      <c r="G129" s="142"/>
      <c r="H129" s="145">
        <v>1</v>
      </c>
      <c r="I129" s="146"/>
      <c r="J129" s="142"/>
      <c r="K129" s="142"/>
      <c r="L129" s="147"/>
      <c r="M129" s="148"/>
      <c r="N129" s="149"/>
      <c r="O129" s="149"/>
      <c r="P129" s="149"/>
      <c r="Q129" s="149"/>
      <c r="R129" s="149"/>
      <c r="S129" s="149"/>
      <c r="T129" s="150"/>
      <c r="AT129" s="151" t="s">
        <v>101</v>
      </c>
      <c r="AU129" s="151" t="s">
        <v>46</v>
      </c>
      <c r="AV129" s="9" t="s">
        <v>46</v>
      </c>
      <c r="AW129" s="9" t="s">
        <v>21</v>
      </c>
      <c r="AX129" s="9" t="s">
        <v>43</v>
      </c>
      <c r="AY129" s="151" t="s">
        <v>90</v>
      </c>
    </row>
    <row r="130" spans="1:65" s="10" customFormat="1" ht="11.25" x14ac:dyDescent="0.2">
      <c r="B130" s="152"/>
      <c r="C130" s="153"/>
      <c r="D130" s="132" t="s">
        <v>101</v>
      </c>
      <c r="E130" s="154" t="s">
        <v>9</v>
      </c>
      <c r="F130" s="155" t="s">
        <v>102</v>
      </c>
      <c r="G130" s="153"/>
      <c r="H130" s="156">
        <v>1</v>
      </c>
      <c r="I130" s="157"/>
      <c r="J130" s="153"/>
      <c r="K130" s="153"/>
      <c r="L130" s="158"/>
      <c r="M130" s="159"/>
      <c r="N130" s="160"/>
      <c r="O130" s="160"/>
      <c r="P130" s="160"/>
      <c r="Q130" s="160"/>
      <c r="R130" s="160"/>
      <c r="S130" s="160"/>
      <c r="T130" s="161"/>
      <c r="AT130" s="162" t="s">
        <v>101</v>
      </c>
      <c r="AU130" s="162" t="s">
        <v>46</v>
      </c>
      <c r="AV130" s="10" t="s">
        <v>97</v>
      </c>
      <c r="AW130" s="10" t="s">
        <v>21</v>
      </c>
      <c r="AX130" s="10" t="s">
        <v>45</v>
      </c>
      <c r="AY130" s="162" t="s">
        <v>90</v>
      </c>
    </row>
    <row r="131" spans="1:65" s="2" customFormat="1" ht="24.2" customHeight="1" x14ac:dyDescent="0.2">
      <c r="A131" s="21"/>
      <c r="B131" s="22"/>
      <c r="C131" s="112" t="s">
        <v>108</v>
      </c>
      <c r="D131" s="112" t="s">
        <v>92</v>
      </c>
      <c r="E131" s="113" t="s">
        <v>140</v>
      </c>
      <c r="F131" s="114" t="s">
        <v>141</v>
      </c>
      <c r="G131" s="115" t="s">
        <v>112</v>
      </c>
      <c r="H131" s="116">
        <v>0.88800000000000001</v>
      </c>
      <c r="I131" s="117"/>
      <c r="J131" s="118">
        <f>ROUND(I131*H131,2)</f>
        <v>0</v>
      </c>
      <c r="K131" s="114" t="s">
        <v>96</v>
      </c>
      <c r="L131" s="24"/>
      <c r="M131" s="119" t="s">
        <v>9</v>
      </c>
      <c r="N131" s="120" t="s">
        <v>30</v>
      </c>
      <c r="O131" s="30"/>
      <c r="P131" s="121">
        <f>O131*H131</f>
        <v>0</v>
      </c>
      <c r="Q131" s="121">
        <v>0</v>
      </c>
      <c r="R131" s="121">
        <f>Q131*H131</f>
        <v>0</v>
      </c>
      <c r="S131" s="121">
        <v>5.5E-2</v>
      </c>
      <c r="T131" s="122">
        <f>S131*H131</f>
        <v>4.8840000000000001E-2</v>
      </c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R131" s="123" t="s">
        <v>97</v>
      </c>
      <c r="AT131" s="123" t="s">
        <v>92</v>
      </c>
      <c r="AU131" s="123" t="s">
        <v>46</v>
      </c>
      <c r="AY131" s="12" t="s">
        <v>90</v>
      </c>
      <c r="BE131" s="124">
        <f>IF(N131="základní",J131,0)</f>
        <v>0</v>
      </c>
      <c r="BF131" s="124">
        <f>IF(N131="snížená",J131,0)</f>
        <v>0</v>
      </c>
      <c r="BG131" s="124">
        <f>IF(N131="zákl. přenesená",J131,0)</f>
        <v>0</v>
      </c>
      <c r="BH131" s="124">
        <f>IF(N131="sníž. přenesená",J131,0)</f>
        <v>0</v>
      </c>
      <c r="BI131" s="124">
        <f>IF(N131="nulová",J131,0)</f>
        <v>0</v>
      </c>
      <c r="BJ131" s="12" t="s">
        <v>45</v>
      </c>
      <c r="BK131" s="124">
        <f>ROUND(I131*H131,2)</f>
        <v>0</v>
      </c>
      <c r="BL131" s="12" t="s">
        <v>97</v>
      </c>
      <c r="BM131" s="123" t="s">
        <v>142</v>
      </c>
    </row>
    <row r="132" spans="1:65" s="2" customFormat="1" ht="11.25" x14ac:dyDescent="0.2">
      <c r="A132" s="21"/>
      <c r="B132" s="22"/>
      <c r="C132" s="23"/>
      <c r="D132" s="125" t="s">
        <v>99</v>
      </c>
      <c r="E132" s="23"/>
      <c r="F132" s="126" t="s">
        <v>143</v>
      </c>
      <c r="G132" s="23"/>
      <c r="H132" s="23"/>
      <c r="I132" s="127"/>
      <c r="J132" s="23"/>
      <c r="K132" s="23"/>
      <c r="L132" s="24"/>
      <c r="M132" s="128"/>
      <c r="N132" s="129"/>
      <c r="O132" s="30"/>
      <c r="P132" s="30"/>
      <c r="Q132" s="30"/>
      <c r="R132" s="30"/>
      <c r="S132" s="30"/>
      <c r="T132" s="3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T132" s="12" t="s">
        <v>99</v>
      </c>
      <c r="AU132" s="12" t="s">
        <v>46</v>
      </c>
    </row>
    <row r="133" spans="1:65" s="8" customFormat="1" ht="11.25" x14ac:dyDescent="0.2">
      <c r="B133" s="130"/>
      <c r="C133" s="131"/>
      <c r="D133" s="132" t="s">
        <v>101</v>
      </c>
      <c r="E133" s="133" t="s">
        <v>9</v>
      </c>
      <c r="F133" s="134" t="s">
        <v>323</v>
      </c>
      <c r="G133" s="131"/>
      <c r="H133" s="133" t="s">
        <v>9</v>
      </c>
      <c r="I133" s="135"/>
      <c r="J133" s="131"/>
      <c r="K133" s="131"/>
      <c r="L133" s="136"/>
      <c r="M133" s="137"/>
      <c r="N133" s="138"/>
      <c r="O133" s="138"/>
      <c r="P133" s="138"/>
      <c r="Q133" s="138"/>
      <c r="R133" s="138"/>
      <c r="S133" s="138"/>
      <c r="T133" s="139"/>
      <c r="AT133" s="140" t="s">
        <v>101</v>
      </c>
      <c r="AU133" s="140" t="s">
        <v>46</v>
      </c>
      <c r="AV133" s="8" t="s">
        <v>45</v>
      </c>
      <c r="AW133" s="8" t="s">
        <v>21</v>
      </c>
      <c r="AX133" s="8" t="s">
        <v>43</v>
      </c>
      <c r="AY133" s="140" t="s">
        <v>90</v>
      </c>
    </row>
    <row r="134" spans="1:65" s="9" customFormat="1" ht="11.25" x14ac:dyDescent="0.2">
      <c r="B134" s="141"/>
      <c r="C134" s="142"/>
      <c r="D134" s="132" t="s">
        <v>101</v>
      </c>
      <c r="E134" s="143" t="s">
        <v>9</v>
      </c>
      <c r="F134" s="144" t="s">
        <v>324</v>
      </c>
      <c r="G134" s="142"/>
      <c r="H134" s="145">
        <v>0.88800000000000001</v>
      </c>
      <c r="I134" s="146"/>
      <c r="J134" s="142"/>
      <c r="K134" s="142"/>
      <c r="L134" s="147"/>
      <c r="M134" s="148"/>
      <c r="N134" s="149"/>
      <c r="O134" s="149"/>
      <c r="P134" s="149"/>
      <c r="Q134" s="149"/>
      <c r="R134" s="149"/>
      <c r="S134" s="149"/>
      <c r="T134" s="150"/>
      <c r="AT134" s="151" t="s">
        <v>101</v>
      </c>
      <c r="AU134" s="151" t="s">
        <v>46</v>
      </c>
      <c r="AV134" s="9" t="s">
        <v>46</v>
      </c>
      <c r="AW134" s="9" t="s">
        <v>21</v>
      </c>
      <c r="AX134" s="9" t="s">
        <v>43</v>
      </c>
      <c r="AY134" s="151" t="s">
        <v>90</v>
      </c>
    </row>
    <row r="135" spans="1:65" s="10" customFormat="1" ht="11.25" x14ac:dyDescent="0.2">
      <c r="B135" s="152"/>
      <c r="C135" s="153"/>
      <c r="D135" s="132" t="s">
        <v>101</v>
      </c>
      <c r="E135" s="154" t="s">
        <v>9</v>
      </c>
      <c r="F135" s="155" t="s">
        <v>102</v>
      </c>
      <c r="G135" s="153"/>
      <c r="H135" s="156">
        <v>0.88800000000000001</v>
      </c>
      <c r="I135" s="157"/>
      <c r="J135" s="153"/>
      <c r="K135" s="153"/>
      <c r="L135" s="158"/>
      <c r="M135" s="159"/>
      <c r="N135" s="160"/>
      <c r="O135" s="160"/>
      <c r="P135" s="160"/>
      <c r="Q135" s="160"/>
      <c r="R135" s="160"/>
      <c r="S135" s="160"/>
      <c r="T135" s="161"/>
      <c r="AT135" s="162" t="s">
        <v>101</v>
      </c>
      <c r="AU135" s="162" t="s">
        <v>46</v>
      </c>
      <c r="AV135" s="10" t="s">
        <v>97</v>
      </c>
      <c r="AW135" s="10" t="s">
        <v>21</v>
      </c>
      <c r="AX135" s="10" t="s">
        <v>45</v>
      </c>
      <c r="AY135" s="162" t="s">
        <v>90</v>
      </c>
    </row>
    <row r="136" spans="1:65" s="2" customFormat="1" ht="24.2" customHeight="1" x14ac:dyDescent="0.2">
      <c r="A136" s="21"/>
      <c r="B136" s="22"/>
      <c r="C136" s="112" t="s">
        <v>113</v>
      </c>
      <c r="D136" s="112" t="s">
        <v>92</v>
      </c>
      <c r="E136" s="113" t="s">
        <v>325</v>
      </c>
      <c r="F136" s="114" t="s">
        <v>326</v>
      </c>
      <c r="G136" s="115" t="s">
        <v>110</v>
      </c>
      <c r="H136" s="116">
        <v>1</v>
      </c>
      <c r="I136" s="117"/>
      <c r="J136" s="118">
        <f>ROUND(I136*H136,2)</f>
        <v>0</v>
      </c>
      <c r="K136" s="114" t="s">
        <v>96</v>
      </c>
      <c r="L136" s="24"/>
      <c r="M136" s="119" t="s">
        <v>9</v>
      </c>
      <c r="N136" s="120" t="s">
        <v>30</v>
      </c>
      <c r="O136" s="30"/>
      <c r="P136" s="121">
        <f>O136*H136</f>
        <v>0</v>
      </c>
      <c r="Q136" s="121">
        <v>0</v>
      </c>
      <c r="R136" s="121">
        <f>Q136*H136</f>
        <v>0</v>
      </c>
      <c r="S136" s="121">
        <v>0.27600000000000002</v>
      </c>
      <c r="T136" s="122">
        <f>S136*H136</f>
        <v>0.27600000000000002</v>
      </c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R136" s="123" t="s">
        <v>97</v>
      </c>
      <c r="AT136" s="123" t="s">
        <v>92</v>
      </c>
      <c r="AU136" s="123" t="s">
        <v>46</v>
      </c>
      <c r="AY136" s="12" t="s">
        <v>90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2" t="s">
        <v>45</v>
      </c>
      <c r="BK136" s="124">
        <f>ROUND(I136*H136,2)</f>
        <v>0</v>
      </c>
      <c r="BL136" s="12" t="s">
        <v>97</v>
      </c>
      <c r="BM136" s="123" t="s">
        <v>146</v>
      </c>
    </row>
    <row r="137" spans="1:65" s="2" customFormat="1" ht="11.25" x14ac:dyDescent="0.2">
      <c r="A137" s="21"/>
      <c r="B137" s="22"/>
      <c r="C137" s="23"/>
      <c r="D137" s="125" t="s">
        <v>99</v>
      </c>
      <c r="E137" s="23"/>
      <c r="F137" s="126" t="s">
        <v>327</v>
      </c>
      <c r="G137" s="23"/>
      <c r="H137" s="23"/>
      <c r="I137" s="127"/>
      <c r="J137" s="23"/>
      <c r="K137" s="23"/>
      <c r="L137" s="24"/>
      <c r="M137" s="128"/>
      <c r="N137" s="129"/>
      <c r="O137" s="30"/>
      <c r="P137" s="30"/>
      <c r="Q137" s="30"/>
      <c r="R137" s="30"/>
      <c r="S137" s="30"/>
      <c r="T137" s="3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T137" s="12" t="s">
        <v>99</v>
      </c>
      <c r="AU137" s="12" t="s">
        <v>46</v>
      </c>
    </row>
    <row r="138" spans="1:65" s="8" customFormat="1" ht="11.25" x14ac:dyDescent="0.2">
      <c r="B138" s="130"/>
      <c r="C138" s="131"/>
      <c r="D138" s="132" t="s">
        <v>101</v>
      </c>
      <c r="E138" s="133" t="s">
        <v>9</v>
      </c>
      <c r="F138" s="134" t="s">
        <v>328</v>
      </c>
      <c r="G138" s="131"/>
      <c r="H138" s="133" t="s">
        <v>9</v>
      </c>
      <c r="I138" s="135"/>
      <c r="J138" s="131"/>
      <c r="K138" s="131"/>
      <c r="L138" s="136"/>
      <c r="M138" s="137"/>
      <c r="N138" s="138"/>
      <c r="O138" s="138"/>
      <c r="P138" s="138"/>
      <c r="Q138" s="138"/>
      <c r="R138" s="138"/>
      <c r="S138" s="138"/>
      <c r="T138" s="139"/>
      <c r="AT138" s="140" t="s">
        <v>101</v>
      </c>
      <c r="AU138" s="140" t="s">
        <v>46</v>
      </c>
      <c r="AV138" s="8" t="s">
        <v>45</v>
      </c>
      <c r="AW138" s="8" t="s">
        <v>21</v>
      </c>
      <c r="AX138" s="8" t="s">
        <v>43</v>
      </c>
      <c r="AY138" s="140" t="s">
        <v>90</v>
      </c>
    </row>
    <row r="139" spans="1:65" s="9" customFormat="1" ht="11.25" x14ac:dyDescent="0.2">
      <c r="B139" s="141"/>
      <c r="C139" s="142"/>
      <c r="D139" s="132" t="s">
        <v>101</v>
      </c>
      <c r="E139" s="143" t="s">
        <v>9</v>
      </c>
      <c r="F139" s="144" t="s">
        <v>45</v>
      </c>
      <c r="G139" s="142"/>
      <c r="H139" s="145">
        <v>1</v>
      </c>
      <c r="I139" s="146"/>
      <c r="J139" s="142"/>
      <c r="K139" s="142"/>
      <c r="L139" s="147"/>
      <c r="M139" s="148"/>
      <c r="N139" s="149"/>
      <c r="O139" s="149"/>
      <c r="P139" s="149"/>
      <c r="Q139" s="149"/>
      <c r="R139" s="149"/>
      <c r="S139" s="149"/>
      <c r="T139" s="150"/>
      <c r="AT139" s="151" t="s">
        <v>101</v>
      </c>
      <c r="AU139" s="151" t="s">
        <v>46</v>
      </c>
      <c r="AV139" s="9" t="s">
        <v>46</v>
      </c>
      <c r="AW139" s="9" t="s">
        <v>21</v>
      </c>
      <c r="AX139" s="9" t="s">
        <v>43</v>
      </c>
      <c r="AY139" s="151" t="s">
        <v>90</v>
      </c>
    </row>
    <row r="140" spans="1:65" s="10" customFormat="1" ht="11.25" x14ac:dyDescent="0.2">
      <c r="B140" s="152"/>
      <c r="C140" s="153"/>
      <c r="D140" s="132" t="s">
        <v>101</v>
      </c>
      <c r="E140" s="154" t="s">
        <v>9</v>
      </c>
      <c r="F140" s="155" t="s">
        <v>102</v>
      </c>
      <c r="G140" s="153"/>
      <c r="H140" s="156">
        <v>1</v>
      </c>
      <c r="I140" s="157"/>
      <c r="J140" s="153"/>
      <c r="K140" s="153"/>
      <c r="L140" s="158"/>
      <c r="M140" s="159"/>
      <c r="N140" s="160"/>
      <c r="O140" s="160"/>
      <c r="P140" s="160"/>
      <c r="Q140" s="160"/>
      <c r="R140" s="160"/>
      <c r="S140" s="160"/>
      <c r="T140" s="161"/>
      <c r="AT140" s="162" t="s">
        <v>101</v>
      </c>
      <c r="AU140" s="162" t="s">
        <v>46</v>
      </c>
      <c r="AV140" s="10" t="s">
        <v>97</v>
      </c>
      <c r="AW140" s="10" t="s">
        <v>21</v>
      </c>
      <c r="AX140" s="10" t="s">
        <v>45</v>
      </c>
      <c r="AY140" s="162" t="s">
        <v>90</v>
      </c>
    </row>
    <row r="141" spans="1:65" s="2" customFormat="1" ht="24.2" customHeight="1" x14ac:dyDescent="0.2">
      <c r="A141" s="21"/>
      <c r="B141" s="22"/>
      <c r="C141" s="112" t="s">
        <v>115</v>
      </c>
      <c r="D141" s="112" t="s">
        <v>92</v>
      </c>
      <c r="E141" s="113" t="s">
        <v>148</v>
      </c>
      <c r="F141" s="114" t="s">
        <v>149</v>
      </c>
      <c r="G141" s="115" t="s">
        <v>105</v>
      </c>
      <c r="H141" s="116">
        <v>0.6</v>
      </c>
      <c r="I141" s="117"/>
      <c r="J141" s="118">
        <f>ROUND(I141*H141,2)</f>
        <v>0</v>
      </c>
      <c r="K141" s="114" t="s">
        <v>96</v>
      </c>
      <c r="L141" s="24"/>
      <c r="M141" s="119" t="s">
        <v>9</v>
      </c>
      <c r="N141" s="120" t="s">
        <v>30</v>
      </c>
      <c r="O141" s="30"/>
      <c r="P141" s="121">
        <f>O141*H141</f>
        <v>0</v>
      </c>
      <c r="Q141" s="121">
        <v>1.23E-3</v>
      </c>
      <c r="R141" s="121">
        <f>Q141*H141</f>
        <v>7.3799999999999994E-4</v>
      </c>
      <c r="S141" s="121">
        <v>1.7000000000000001E-2</v>
      </c>
      <c r="T141" s="122">
        <f>S141*H141</f>
        <v>1.0200000000000001E-2</v>
      </c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R141" s="123" t="s">
        <v>97</v>
      </c>
      <c r="AT141" s="123" t="s">
        <v>92</v>
      </c>
      <c r="AU141" s="123" t="s">
        <v>46</v>
      </c>
      <c r="AY141" s="12" t="s">
        <v>90</v>
      </c>
      <c r="BE141" s="124">
        <f>IF(N141="základní",J141,0)</f>
        <v>0</v>
      </c>
      <c r="BF141" s="124">
        <f>IF(N141="snížená",J141,0)</f>
        <v>0</v>
      </c>
      <c r="BG141" s="124">
        <f>IF(N141="zákl. přenesená",J141,0)</f>
        <v>0</v>
      </c>
      <c r="BH141" s="124">
        <f>IF(N141="sníž. přenesená",J141,0)</f>
        <v>0</v>
      </c>
      <c r="BI141" s="124">
        <f>IF(N141="nulová",J141,0)</f>
        <v>0</v>
      </c>
      <c r="BJ141" s="12" t="s">
        <v>45</v>
      </c>
      <c r="BK141" s="124">
        <f>ROUND(I141*H141,2)</f>
        <v>0</v>
      </c>
      <c r="BL141" s="12" t="s">
        <v>97</v>
      </c>
      <c r="BM141" s="123" t="s">
        <v>150</v>
      </c>
    </row>
    <row r="142" spans="1:65" s="2" customFormat="1" ht="11.25" x14ac:dyDescent="0.2">
      <c r="A142" s="21"/>
      <c r="B142" s="22"/>
      <c r="C142" s="23"/>
      <c r="D142" s="125" t="s">
        <v>99</v>
      </c>
      <c r="E142" s="23"/>
      <c r="F142" s="126" t="s">
        <v>151</v>
      </c>
      <c r="G142" s="23"/>
      <c r="H142" s="23"/>
      <c r="I142" s="127"/>
      <c r="J142" s="23"/>
      <c r="K142" s="23"/>
      <c r="L142" s="24"/>
      <c r="M142" s="128"/>
      <c r="N142" s="129"/>
      <c r="O142" s="30"/>
      <c r="P142" s="30"/>
      <c r="Q142" s="30"/>
      <c r="R142" s="30"/>
      <c r="S142" s="30"/>
      <c r="T142" s="3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T142" s="12" t="s">
        <v>99</v>
      </c>
      <c r="AU142" s="12" t="s">
        <v>46</v>
      </c>
    </row>
    <row r="143" spans="1:65" s="8" customFormat="1" ht="11.25" x14ac:dyDescent="0.2">
      <c r="B143" s="130"/>
      <c r="C143" s="131"/>
      <c r="D143" s="132" t="s">
        <v>101</v>
      </c>
      <c r="E143" s="133" t="s">
        <v>9</v>
      </c>
      <c r="F143" s="134" t="s">
        <v>104</v>
      </c>
      <c r="G143" s="131"/>
      <c r="H143" s="133" t="s">
        <v>9</v>
      </c>
      <c r="I143" s="135"/>
      <c r="J143" s="131"/>
      <c r="K143" s="131"/>
      <c r="L143" s="136"/>
      <c r="M143" s="137"/>
      <c r="N143" s="138"/>
      <c r="O143" s="138"/>
      <c r="P143" s="138"/>
      <c r="Q143" s="138"/>
      <c r="R143" s="138"/>
      <c r="S143" s="138"/>
      <c r="T143" s="139"/>
      <c r="AT143" s="140" t="s">
        <v>101</v>
      </c>
      <c r="AU143" s="140" t="s">
        <v>46</v>
      </c>
      <c r="AV143" s="8" t="s">
        <v>45</v>
      </c>
      <c r="AW143" s="8" t="s">
        <v>21</v>
      </c>
      <c r="AX143" s="8" t="s">
        <v>43</v>
      </c>
      <c r="AY143" s="140" t="s">
        <v>90</v>
      </c>
    </row>
    <row r="144" spans="1:65" s="9" customFormat="1" ht="11.25" x14ac:dyDescent="0.2">
      <c r="B144" s="141"/>
      <c r="C144" s="142"/>
      <c r="D144" s="132" t="s">
        <v>101</v>
      </c>
      <c r="E144" s="143" t="s">
        <v>9</v>
      </c>
      <c r="F144" s="144" t="s">
        <v>329</v>
      </c>
      <c r="G144" s="142"/>
      <c r="H144" s="145">
        <v>0.6</v>
      </c>
      <c r="I144" s="146"/>
      <c r="J144" s="142"/>
      <c r="K144" s="142"/>
      <c r="L144" s="147"/>
      <c r="M144" s="148"/>
      <c r="N144" s="149"/>
      <c r="O144" s="149"/>
      <c r="P144" s="149"/>
      <c r="Q144" s="149"/>
      <c r="R144" s="149"/>
      <c r="S144" s="149"/>
      <c r="T144" s="150"/>
      <c r="AT144" s="151" t="s">
        <v>101</v>
      </c>
      <c r="AU144" s="151" t="s">
        <v>46</v>
      </c>
      <c r="AV144" s="9" t="s">
        <v>46</v>
      </c>
      <c r="AW144" s="9" t="s">
        <v>21</v>
      </c>
      <c r="AX144" s="9" t="s">
        <v>43</v>
      </c>
      <c r="AY144" s="151" t="s">
        <v>90</v>
      </c>
    </row>
    <row r="145" spans="1:65" s="10" customFormat="1" ht="11.25" x14ac:dyDescent="0.2">
      <c r="B145" s="152"/>
      <c r="C145" s="153"/>
      <c r="D145" s="132" t="s">
        <v>101</v>
      </c>
      <c r="E145" s="154" t="s">
        <v>9</v>
      </c>
      <c r="F145" s="155" t="s">
        <v>102</v>
      </c>
      <c r="G145" s="153"/>
      <c r="H145" s="156">
        <v>0.6</v>
      </c>
      <c r="I145" s="157"/>
      <c r="J145" s="153"/>
      <c r="K145" s="153"/>
      <c r="L145" s="158"/>
      <c r="M145" s="159"/>
      <c r="N145" s="160"/>
      <c r="O145" s="160"/>
      <c r="P145" s="160"/>
      <c r="Q145" s="160"/>
      <c r="R145" s="160"/>
      <c r="S145" s="160"/>
      <c r="T145" s="161"/>
      <c r="AT145" s="162" t="s">
        <v>101</v>
      </c>
      <c r="AU145" s="162" t="s">
        <v>46</v>
      </c>
      <c r="AV145" s="10" t="s">
        <v>97</v>
      </c>
      <c r="AW145" s="10" t="s">
        <v>21</v>
      </c>
      <c r="AX145" s="10" t="s">
        <v>45</v>
      </c>
      <c r="AY145" s="162" t="s">
        <v>90</v>
      </c>
    </row>
    <row r="146" spans="1:65" s="2" customFormat="1" ht="24.2" customHeight="1" x14ac:dyDescent="0.2">
      <c r="A146" s="21"/>
      <c r="B146" s="22"/>
      <c r="C146" s="112" t="s">
        <v>117</v>
      </c>
      <c r="D146" s="112" t="s">
        <v>92</v>
      </c>
      <c r="E146" s="113" t="s">
        <v>330</v>
      </c>
      <c r="F146" s="114" t="s">
        <v>331</v>
      </c>
      <c r="G146" s="115" t="s">
        <v>105</v>
      </c>
      <c r="H146" s="116">
        <v>0.6</v>
      </c>
      <c r="I146" s="117"/>
      <c r="J146" s="118">
        <f>ROUND(I146*H146,2)</f>
        <v>0</v>
      </c>
      <c r="K146" s="114" t="s">
        <v>96</v>
      </c>
      <c r="L146" s="24"/>
      <c r="M146" s="119" t="s">
        <v>9</v>
      </c>
      <c r="N146" s="120" t="s">
        <v>30</v>
      </c>
      <c r="O146" s="30"/>
      <c r="P146" s="121">
        <f>O146*H146</f>
        <v>0</v>
      </c>
      <c r="Q146" s="121">
        <v>4.2300000000000003E-3</v>
      </c>
      <c r="R146" s="121">
        <f>Q146*H146</f>
        <v>2.5379999999999999E-3</v>
      </c>
      <c r="S146" s="121">
        <v>0.21</v>
      </c>
      <c r="T146" s="122">
        <f>S146*H146</f>
        <v>0.126</v>
      </c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R146" s="123" t="s">
        <v>97</v>
      </c>
      <c r="AT146" s="123" t="s">
        <v>92</v>
      </c>
      <c r="AU146" s="123" t="s">
        <v>46</v>
      </c>
      <c r="AY146" s="12" t="s">
        <v>90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12" t="s">
        <v>45</v>
      </c>
      <c r="BK146" s="124">
        <f>ROUND(I146*H146,2)</f>
        <v>0</v>
      </c>
      <c r="BL146" s="12" t="s">
        <v>97</v>
      </c>
      <c r="BM146" s="123" t="s">
        <v>332</v>
      </c>
    </row>
    <row r="147" spans="1:65" s="2" customFormat="1" ht="11.25" x14ac:dyDescent="0.2">
      <c r="A147" s="21"/>
      <c r="B147" s="22"/>
      <c r="C147" s="23"/>
      <c r="D147" s="125" t="s">
        <v>99</v>
      </c>
      <c r="E147" s="23"/>
      <c r="F147" s="126" t="s">
        <v>333</v>
      </c>
      <c r="G147" s="23"/>
      <c r="H147" s="23"/>
      <c r="I147" s="127"/>
      <c r="J147" s="23"/>
      <c r="K147" s="23"/>
      <c r="L147" s="24"/>
      <c r="M147" s="128"/>
      <c r="N147" s="129"/>
      <c r="O147" s="30"/>
      <c r="P147" s="30"/>
      <c r="Q147" s="30"/>
      <c r="R147" s="30"/>
      <c r="S147" s="30"/>
      <c r="T147" s="3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T147" s="12" t="s">
        <v>99</v>
      </c>
      <c r="AU147" s="12" t="s">
        <v>46</v>
      </c>
    </row>
    <row r="148" spans="1:65" s="8" customFormat="1" ht="11.25" x14ac:dyDescent="0.2">
      <c r="B148" s="130"/>
      <c r="C148" s="131"/>
      <c r="D148" s="132" t="s">
        <v>101</v>
      </c>
      <c r="E148" s="133" t="s">
        <v>9</v>
      </c>
      <c r="F148" s="134" t="s">
        <v>104</v>
      </c>
      <c r="G148" s="131"/>
      <c r="H148" s="133" t="s">
        <v>9</v>
      </c>
      <c r="I148" s="135"/>
      <c r="J148" s="131"/>
      <c r="K148" s="131"/>
      <c r="L148" s="136"/>
      <c r="M148" s="137"/>
      <c r="N148" s="138"/>
      <c r="O148" s="138"/>
      <c r="P148" s="138"/>
      <c r="Q148" s="138"/>
      <c r="R148" s="138"/>
      <c r="S148" s="138"/>
      <c r="T148" s="139"/>
      <c r="AT148" s="140" t="s">
        <v>101</v>
      </c>
      <c r="AU148" s="140" t="s">
        <v>46</v>
      </c>
      <c r="AV148" s="8" t="s">
        <v>45</v>
      </c>
      <c r="AW148" s="8" t="s">
        <v>21</v>
      </c>
      <c r="AX148" s="8" t="s">
        <v>43</v>
      </c>
      <c r="AY148" s="140" t="s">
        <v>90</v>
      </c>
    </row>
    <row r="149" spans="1:65" s="9" customFormat="1" ht="11.25" x14ac:dyDescent="0.2">
      <c r="B149" s="141"/>
      <c r="C149" s="142"/>
      <c r="D149" s="132" t="s">
        <v>101</v>
      </c>
      <c r="E149" s="143" t="s">
        <v>9</v>
      </c>
      <c r="F149" s="144" t="s">
        <v>334</v>
      </c>
      <c r="G149" s="142"/>
      <c r="H149" s="145">
        <v>0.6</v>
      </c>
      <c r="I149" s="146"/>
      <c r="J149" s="142"/>
      <c r="K149" s="142"/>
      <c r="L149" s="147"/>
      <c r="M149" s="148"/>
      <c r="N149" s="149"/>
      <c r="O149" s="149"/>
      <c r="P149" s="149"/>
      <c r="Q149" s="149"/>
      <c r="R149" s="149"/>
      <c r="S149" s="149"/>
      <c r="T149" s="150"/>
      <c r="AT149" s="151" t="s">
        <v>101</v>
      </c>
      <c r="AU149" s="151" t="s">
        <v>46</v>
      </c>
      <c r="AV149" s="9" t="s">
        <v>46</v>
      </c>
      <c r="AW149" s="9" t="s">
        <v>21</v>
      </c>
      <c r="AX149" s="9" t="s">
        <v>43</v>
      </c>
      <c r="AY149" s="151" t="s">
        <v>90</v>
      </c>
    </row>
    <row r="150" spans="1:65" s="10" customFormat="1" ht="11.25" x14ac:dyDescent="0.2">
      <c r="B150" s="152"/>
      <c r="C150" s="153"/>
      <c r="D150" s="132" t="s">
        <v>101</v>
      </c>
      <c r="E150" s="154" t="s">
        <v>9</v>
      </c>
      <c r="F150" s="155" t="s">
        <v>102</v>
      </c>
      <c r="G150" s="153"/>
      <c r="H150" s="156">
        <v>0.6</v>
      </c>
      <c r="I150" s="157"/>
      <c r="J150" s="153"/>
      <c r="K150" s="153"/>
      <c r="L150" s="158"/>
      <c r="M150" s="159"/>
      <c r="N150" s="160"/>
      <c r="O150" s="160"/>
      <c r="P150" s="160"/>
      <c r="Q150" s="160"/>
      <c r="R150" s="160"/>
      <c r="S150" s="160"/>
      <c r="T150" s="161"/>
      <c r="AT150" s="162" t="s">
        <v>101</v>
      </c>
      <c r="AU150" s="162" t="s">
        <v>46</v>
      </c>
      <c r="AV150" s="10" t="s">
        <v>97</v>
      </c>
      <c r="AW150" s="10" t="s">
        <v>21</v>
      </c>
      <c r="AX150" s="10" t="s">
        <v>45</v>
      </c>
      <c r="AY150" s="162" t="s">
        <v>90</v>
      </c>
    </row>
    <row r="151" spans="1:65" s="7" customFormat="1" ht="22.9" customHeight="1" x14ac:dyDescent="0.2">
      <c r="B151" s="96"/>
      <c r="C151" s="97"/>
      <c r="D151" s="98" t="s">
        <v>42</v>
      </c>
      <c r="E151" s="110" t="s">
        <v>157</v>
      </c>
      <c r="F151" s="110" t="s">
        <v>158</v>
      </c>
      <c r="G151" s="97"/>
      <c r="H151" s="97"/>
      <c r="I151" s="100"/>
      <c r="J151" s="111">
        <f>BK151</f>
        <v>0</v>
      </c>
      <c r="K151" s="97"/>
      <c r="L151" s="102"/>
      <c r="M151" s="103"/>
      <c r="N151" s="104"/>
      <c r="O151" s="104"/>
      <c r="P151" s="105">
        <f>SUM(P152:P160)</f>
        <v>0</v>
      </c>
      <c r="Q151" s="104"/>
      <c r="R151" s="105">
        <f>SUM(R152:R160)</f>
        <v>0</v>
      </c>
      <c r="S151" s="104"/>
      <c r="T151" s="106">
        <f>SUM(T152:T160)</f>
        <v>0</v>
      </c>
      <c r="AR151" s="107" t="s">
        <v>45</v>
      </c>
      <c r="AT151" s="108" t="s">
        <v>42</v>
      </c>
      <c r="AU151" s="108" t="s">
        <v>45</v>
      </c>
      <c r="AY151" s="107" t="s">
        <v>90</v>
      </c>
      <c r="BK151" s="109">
        <f>SUM(BK152:BK160)</f>
        <v>0</v>
      </c>
    </row>
    <row r="152" spans="1:65" s="2" customFormat="1" ht="24.2" customHeight="1" x14ac:dyDescent="0.2">
      <c r="A152" s="21"/>
      <c r="B152" s="22"/>
      <c r="C152" s="112" t="s">
        <v>119</v>
      </c>
      <c r="D152" s="112" t="s">
        <v>92</v>
      </c>
      <c r="E152" s="113" t="s">
        <v>160</v>
      </c>
      <c r="F152" s="114" t="s">
        <v>161</v>
      </c>
      <c r="G152" s="115" t="s">
        <v>162</v>
      </c>
      <c r="H152" s="116">
        <v>0.48699999999999999</v>
      </c>
      <c r="I152" s="117"/>
      <c r="J152" s="118">
        <f>ROUND(I152*H152,2)</f>
        <v>0</v>
      </c>
      <c r="K152" s="114" t="s">
        <v>96</v>
      </c>
      <c r="L152" s="24"/>
      <c r="M152" s="119" t="s">
        <v>9</v>
      </c>
      <c r="N152" s="120" t="s">
        <v>30</v>
      </c>
      <c r="O152" s="30"/>
      <c r="P152" s="121">
        <f>O152*H152</f>
        <v>0</v>
      </c>
      <c r="Q152" s="121">
        <v>0</v>
      </c>
      <c r="R152" s="121">
        <f>Q152*H152</f>
        <v>0</v>
      </c>
      <c r="S152" s="121">
        <v>0</v>
      </c>
      <c r="T152" s="122">
        <f>S152*H152</f>
        <v>0</v>
      </c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R152" s="123" t="s">
        <v>97</v>
      </c>
      <c r="AT152" s="123" t="s">
        <v>92</v>
      </c>
      <c r="AU152" s="123" t="s">
        <v>46</v>
      </c>
      <c r="AY152" s="12" t="s">
        <v>90</v>
      </c>
      <c r="BE152" s="124">
        <f>IF(N152="základní",J152,0)</f>
        <v>0</v>
      </c>
      <c r="BF152" s="124">
        <f>IF(N152="snížená",J152,0)</f>
        <v>0</v>
      </c>
      <c r="BG152" s="124">
        <f>IF(N152="zákl. přenesená",J152,0)</f>
        <v>0</v>
      </c>
      <c r="BH152" s="124">
        <f>IF(N152="sníž. přenesená",J152,0)</f>
        <v>0</v>
      </c>
      <c r="BI152" s="124">
        <f>IF(N152="nulová",J152,0)</f>
        <v>0</v>
      </c>
      <c r="BJ152" s="12" t="s">
        <v>45</v>
      </c>
      <c r="BK152" s="124">
        <f>ROUND(I152*H152,2)</f>
        <v>0</v>
      </c>
      <c r="BL152" s="12" t="s">
        <v>97</v>
      </c>
      <c r="BM152" s="123" t="s">
        <v>163</v>
      </c>
    </row>
    <row r="153" spans="1:65" s="2" customFormat="1" ht="11.25" x14ac:dyDescent="0.2">
      <c r="A153" s="21"/>
      <c r="B153" s="22"/>
      <c r="C153" s="23"/>
      <c r="D153" s="125" t="s">
        <v>99</v>
      </c>
      <c r="E153" s="23"/>
      <c r="F153" s="126" t="s">
        <v>164</v>
      </c>
      <c r="G153" s="23"/>
      <c r="H153" s="23"/>
      <c r="I153" s="127"/>
      <c r="J153" s="23"/>
      <c r="K153" s="23"/>
      <c r="L153" s="24"/>
      <c r="M153" s="128"/>
      <c r="N153" s="129"/>
      <c r="O153" s="30"/>
      <c r="P153" s="30"/>
      <c r="Q153" s="30"/>
      <c r="R153" s="30"/>
      <c r="S153" s="30"/>
      <c r="T153" s="3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T153" s="12" t="s">
        <v>99</v>
      </c>
      <c r="AU153" s="12" t="s">
        <v>46</v>
      </c>
    </row>
    <row r="154" spans="1:65" s="2" customFormat="1" ht="21.75" customHeight="1" x14ac:dyDescent="0.2">
      <c r="A154" s="21"/>
      <c r="B154" s="22"/>
      <c r="C154" s="112" t="s">
        <v>121</v>
      </c>
      <c r="D154" s="112" t="s">
        <v>92</v>
      </c>
      <c r="E154" s="113" t="s">
        <v>166</v>
      </c>
      <c r="F154" s="114" t="s">
        <v>167</v>
      </c>
      <c r="G154" s="115" t="s">
        <v>162</v>
      </c>
      <c r="H154" s="116">
        <v>0.48699999999999999</v>
      </c>
      <c r="I154" s="117"/>
      <c r="J154" s="118">
        <f>ROUND(I154*H154,2)</f>
        <v>0</v>
      </c>
      <c r="K154" s="114" t="s">
        <v>96</v>
      </c>
      <c r="L154" s="24"/>
      <c r="M154" s="119" t="s">
        <v>9</v>
      </c>
      <c r="N154" s="120" t="s">
        <v>30</v>
      </c>
      <c r="O154" s="30"/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R154" s="123" t="s">
        <v>97</v>
      </c>
      <c r="AT154" s="123" t="s">
        <v>92</v>
      </c>
      <c r="AU154" s="123" t="s">
        <v>46</v>
      </c>
      <c r="AY154" s="12" t="s">
        <v>90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2" t="s">
        <v>45</v>
      </c>
      <c r="BK154" s="124">
        <f>ROUND(I154*H154,2)</f>
        <v>0</v>
      </c>
      <c r="BL154" s="12" t="s">
        <v>97</v>
      </c>
      <c r="BM154" s="123" t="s">
        <v>168</v>
      </c>
    </row>
    <row r="155" spans="1:65" s="2" customFormat="1" ht="11.25" x14ac:dyDescent="0.2">
      <c r="A155" s="21"/>
      <c r="B155" s="22"/>
      <c r="C155" s="23"/>
      <c r="D155" s="125" t="s">
        <v>99</v>
      </c>
      <c r="E155" s="23"/>
      <c r="F155" s="126" t="s">
        <v>169</v>
      </c>
      <c r="G155" s="23"/>
      <c r="H155" s="23"/>
      <c r="I155" s="127"/>
      <c r="J155" s="23"/>
      <c r="K155" s="23"/>
      <c r="L155" s="24"/>
      <c r="M155" s="128"/>
      <c r="N155" s="129"/>
      <c r="O155" s="30"/>
      <c r="P155" s="30"/>
      <c r="Q155" s="30"/>
      <c r="R155" s="30"/>
      <c r="S155" s="30"/>
      <c r="T155" s="3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T155" s="12" t="s">
        <v>99</v>
      </c>
      <c r="AU155" s="12" t="s">
        <v>46</v>
      </c>
    </row>
    <row r="156" spans="1:65" s="2" customFormat="1" ht="21.75" customHeight="1" x14ac:dyDescent="0.2">
      <c r="A156" s="21"/>
      <c r="B156" s="22"/>
      <c r="C156" s="112" t="s">
        <v>122</v>
      </c>
      <c r="D156" s="112" t="s">
        <v>92</v>
      </c>
      <c r="E156" s="113" t="s">
        <v>171</v>
      </c>
      <c r="F156" s="114" t="s">
        <v>172</v>
      </c>
      <c r="G156" s="115" t="s">
        <v>162</v>
      </c>
      <c r="H156" s="116">
        <v>1.948</v>
      </c>
      <c r="I156" s="117"/>
      <c r="J156" s="118">
        <f>ROUND(I156*H156,2)</f>
        <v>0</v>
      </c>
      <c r="K156" s="114" t="s">
        <v>96</v>
      </c>
      <c r="L156" s="24"/>
      <c r="M156" s="119" t="s">
        <v>9</v>
      </c>
      <c r="N156" s="120" t="s">
        <v>30</v>
      </c>
      <c r="O156" s="30"/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R156" s="123" t="s">
        <v>97</v>
      </c>
      <c r="AT156" s="123" t="s">
        <v>92</v>
      </c>
      <c r="AU156" s="123" t="s">
        <v>46</v>
      </c>
      <c r="AY156" s="12" t="s">
        <v>90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2" t="s">
        <v>45</v>
      </c>
      <c r="BK156" s="124">
        <f>ROUND(I156*H156,2)</f>
        <v>0</v>
      </c>
      <c r="BL156" s="12" t="s">
        <v>97</v>
      </c>
      <c r="BM156" s="123" t="s">
        <v>173</v>
      </c>
    </row>
    <row r="157" spans="1:65" s="2" customFormat="1" ht="11.25" x14ac:dyDescent="0.2">
      <c r="A157" s="21"/>
      <c r="B157" s="22"/>
      <c r="C157" s="23"/>
      <c r="D157" s="125" t="s">
        <v>99</v>
      </c>
      <c r="E157" s="23"/>
      <c r="F157" s="126" t="s">
        <v>174</v>
      </c>
      <c r="G157" s="23"/>
      <c r="H157" s="23"/>
      <c r="I157" s="127"/>
      <c r="J157" s="23"/>
      <c r="K157" s="23"/>
      <c r="L157" s="24"/>
      <c r="M157" s="128"/>
      <c r="N157" s="129"/>
      <c r="O157" s="30"/>
      <c r="P157" s="30"/>
      <c r="Q157" s="30"/>
      <c r="R157" s="30"/>
      <c r="S157" s="30"/>
      <c r="T157" s="3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T157" s="12" t="s">
        <v>99</v>
      </c>
      <c r="AU157" s="12" t="s">
        <v>46</v>
      </c>
    </row>
    <row r="158" spans="1:65" s="9" customFormat="1" ht="11.25" x14ac:dyDescent="0.2">
      <c r="B158" s="141"/>
      <c r="C158" s="142"/>
      <c r="D158" s="132" t="s">
        <v>101</v>
      </c>
      <c r="E158" s="142"/>
      <c r="F158" s="144" t="s">
        <v>335</v>
      </c>
      <c r="G158" s="142"/>
      <c r="H158" s="145">
        <v>1.948</v>
      </c>
      <c r="I158" s="146"/>
      <c r="J158" s="142"/>
      <c r="K158" s="142"/>
      <c r="L158" s="147"/>
      <c r="M158" s="148"/>
      <c r="N158" s="149"/>
      <c r="O158" s="149"/>
      <c r="P158" s="149"/>
      <c r="Q158" s="149"/>
      <c r="R158" s="149"/>
      <c r="S158" s="149"/>
      <c r="T158" s="150"/>
      <c r="AT158" s="151" t="s">
        <v>101</v>
      </c>
      <c r="AU158" s="151" t="s">
        <v>46</v>
      </c>
      <c r="AV158" s="9" t="s">
        <v>46</v>
      </c>
      <c r="AW158" s="9" t="s">
        <v>0</v>
      </c>
      <c r="AX158" s="9" t="s">
        <v>45</v>
      </c>
      <c r="AY158" s="151" t="s">
        <v>90</v>
      </c>
    </row>
    <row r="159" spans="1:65" s="2" customFormat="1" ht="24.2" customHeight="1" x14ac:dyDescent="0.2">
      <c r="A159" s="21"/>
      <c r="B159" s="22"/>
      <c r="C159" s="112" t="s">
        <v>2</v>
      </c>
      <c r="D159" s="112" t="s">
        <v>92</v>
      </c>
      <c r="E159" s="113" t="s">
        <v>176</v>
      </c>
      <c r="F159" s="114" t="s">
        <v>177</v>
      </c>
      <c r="G159" s="115" t="s">
        <v>162</v>
      </c>
      <c r="H159" s="116">
        <v>0.48699999999999999</v>
      </c>
      <c r="I159" s="117"/>
      <c r="J159" s="118">
        <f>ROUND(I159*H159,2)</f>
        <v>0</v>
      </c>
      <c r="K159" s="114" t="s">
        <v>96</v>
      </c>
      <c r="L159" s="24"/>
      <c r="M159" s="119" t="s">
        <v>9</v>
      </c>
      <c r="N159" s="120" t="s">
        <v>30</v>
      </c>
      <c r="O159" s="30"/>
      <c r="P159" s="121">
        <f>O159*H159</f>
        <v>0</v>
      </c>
      <c r="Q159" s="121">
        <v>0</v>
      </c>
      <c r="R159" s="121">
        <f>Q159*H159</f>
        <v>0</v>
      </c>
      <c r="S159" s="121">
        <v>0</v>
      </c>
      <c r="T159" s="122">
        <f>S159*H159</f>
        <v>0</v>
      </c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R159" s="123" t="s">
        <v>97</v>
      </c>
      <c r="AT159" s="123" t="s">
        <v>92</v>
      </c>
      <c r="AU159" s="123" t="s">
        <v>46</v>
      </c>
      <c r="AY159" s="12" t="s">
        <v>90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2" t="s">
        <v>45</v>
      </c>
      <c r="BK159" s="124">
        <f>ROUND(I159*H159,2)</f>
        <v>0</v>
      </c>
      <c r="BL159" s="12" t="s">
        <v>97</v>
      </c>
      <c r="BM159" s="123" t="s">
        <v>178</v>
      </c>
    </row>
    <row r="160" spans="1:65" s="2" customFormat="1" ht="11.25" x14ac:dyDescent="0.2">
      <c r="A160" s="21"/>
      <c r="B160" s="22"/>
      <c r="C160" s="23"/>
      <c r="D160" s="125" t="s">
        <v>99</v>
      </c>
      <c r="E160" s="23"/>
      <c r="F160" s="126" t="s">
        <v>179</v>
      </c>
      <c r="G160" s="23"/>
      <c r="H160" s="23"/>
      <c r="I160" s="127"/>
      <c r="J160" s="23"/>
      <c r="K160" s="23"/>
      <c r="L160" s="24"/>
      <c r="M160" s="128"/>
      <c r="N160" s="129"/>
      <c r="O160" s="30"/>
      <c r="P160" s="30"/>
      <c r="Q160" s="30"/>
      <c r="R160" s="30"/>
      <c r="S160" s="30"/>
      <c r="T160" s="3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T160" s="12" t="s">
        <v>99</v>
      </c>
      <c r="AU160" s="12" t="s">
        <v>46</v>
      </c>
    </row>
    <row r="161" spans="1:65" s="7" customFormat="1" ht="22.9" customHeight="1" x14ac:dyDescent="0.2">
      <c r="B161" s="96"/>
      <c r="C161" s="97"/>
      <c r="D161" s="98" t="s">
        <v>42</v>
      </c>
      <c r="E161" s="110" t="s">
        <v>180</v>
      </c>
      <c r="F161" s="110" t="s">
        <v>181</v>
      </c>
      <c r="G161" s="97"/>
      <c r="H161" s="97"/>
      <c r="I161" s="100"/>
      <c r="J161" s="111">
        <f>BK161</f>
        <v>0</v>
      </c>
      <c r="K161" s="97"/>
      <c r="L161" s="102"/>
      <c r="M161" s="103"/>
      <c r="N161" s="104"/>
      <c r="O161" s="104"/>
      <c r="P161" s="105">
        <f>SUM(P162:P163)</f>
        <v>0</v>
      </c>
      <c r="Q161" s="104"/>
      <c r="R161" s="105">
        <f>SUM(R162:R163)</f>
        <v>0</v>
      </c>
      <c r="S161" s="104"/>
      <c r="T161" s="106">
        <f>SUM(T162:T163)</f>
        <v>0</v>
      </c>
      <c r="AR161" s="107" t="s">
        <v>45</v>
      </c>
      <c r="AT161" s="108" t="s">
        <v>42</v>
      </c>
      <c r="AU161" s="108" t="s">
        <v>45</v>
      </c>
      <c r="AY161" s="107" t="s">
        <v>90</v>
      </c>
      <c r="BK161" s="109">
        <f>SUM(BK162:BK163)</f>
        <v>0</v>
      </c>
    </row>
    <row r="162" spans="1:65" s="2" customFormat="1" ht="33" customHeight="1" x14ac:dyDescent="0.2">
      <c r="A162" s="21"/>
      <c r="B162" s="22"/>
      <c r="C162" s="112" t="s">
        <v>128</v>
      </c>
      <c r="D162" s="112" t="s">
        <v>92</v>
      </c>
      <c r="E162" s="113" t="s">
        <v>183</v>
      </c>
      <c r="F162" s="114" t="s">
        <v>184</v>
      </c>
      <c r="G162" s="115" t="s">
        <v>162</v>
      </c>
      <c r="H162" s="116">
        <v>2.0179999999999998</v>
      </c>
      <c r="I162" s="117"/>
      <c r="J162" s="118">
        <f>ROUND(I162*H162,2)</f>
        <v>0</v>
      </c>
      <c r="K162" s="114" t="s">
        <v>96</v>
      </c>
      <c r="L162" s="24"/>
      <c r="M162" s="119" t="s">
        <v>9</v>
      </c>
      <c r="N162" s="120" t="s">
        <v>30</v>
      </c>
      <c r="O162" s="30"/>
      <c r="P162" s="121">
        <f>O162*H162</f>
        <v>0</v>
      </c>
      <c r="Q162" s="121">
        <v>0</v>
      </c>
      <c r="R162" s="121">
        <f>Q162*H162</f>
        <v>0</v>
      </c>
      <c r="S162" s="121">
        <v>0</v>
      </c>
      <c r="T162" s="122">
        <f>S162*H162</f>
        <v>0</v>
      </c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R162" s="123" t="s">
        <v>97</v>
      </c>
      <c r="AT162" s="123" t="s">
        <v>92</v>
      </c>
      <c r="AU162" s="123" t="s">
        <v>46</v>
      </c>
      <c r="AY162" s="12" t="s">
        <v>90</v>
      </c>
      <c r="BE162" s="124">
        <f>IF(N162="základní",J162,0)</f>
        <v>0</v>
      </c>
      <c r="BF162" s="124">
        <f>IF(N162="snížená",J162,0)</f>
        <v>0</v>
      </c>
      <c r="BG162" s="124">
        <f>IF(N162="zákl. přenesená",J162,0)</f>
        <v>0</v>
      </c>
      <c r="BH162" s="124">
        <f>IF(N162="sníž. přenesená",J162,0)</f>
        <v>0</v>
      </c>
      <c r="BI162" s="124">
        <f>IF(N162="nulová",J162,0)</f>
        <v>0</v>
      </c>
      <c r="BJ162" s="12" t="s">
        <v>45</v>
      </c>
      <c r="BK162" s="124">
        <f>ROUND(I162*H162,2)</f>
        <v>0</v>
      </c>
      <c r="BL162" s="12" t="s">
        <v>97</v>
      </c>
      <c r="BM162" s="123" t="s">
        <v>185</v>
      </c>
    </row>
    <row r="163" spans="1:65" s="2" customFormat="1" ht="11.25" x14ac:dyDescent="0.2">
      <c r="A163" s="21"/>
      <c r="B163" s="22"/>
      <c r="C163" s="23"/>
      <c r="D163" s="125" t="s">
        <v>99</v>
      </c>
      <c r="E163" s="23"/>
      <c r="F163" s="126" t="s">
        <v>186</v>
      </c>
      <c r="G163" s="23"/>
      <c r="H163" s="23"/>
      <c r="I163" s="127"/>
      <c r="J163" s="23"/>
      <c r="K163" s="23"/>
      <c r="L163" s="24"/>
      <c r="M163" s="128"/>
      <c r="N163" s="129"/>
      <c r="O163" s="30"/>
      <c r="P163" s="30"/>
      <c r="Q163" s="30"/>
      <c r="R163" s="30"/>
      <c r="S163" s="30"/>
      <c r="T163" s="3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T163" s="12" t="s">
        <v>99</v>
      </c>
      <c r="AU163" s="12" t="s">
        <v>46</v>
      </c>
    </row>
    <row r="164" spans="1:65" s="7" customFormat="1" ht="25.9" customHeight="1" x14ac:dyDescent="0.2">
      <c r="B164" s="96"/>
      <c r="C164" s="97"/>
      <c r="D164" s="98" t="s">
        <v>42</v>
      </c>
      <c r="E164" s="99" t="s">
        <v>187</v>
      </c>
      <c r="F164" s="99" t="s">
        <v>188</v>
      </c>
      <c r="G164" s="97"/>
      <c r="H164" s="97"/>
      <c r="I164" s="100"/>
      <c r="J164" s="101">
        <f>BK164</f>
        <v>0</v>
      </c>
      <c r="K164" s="97"/>
      <c r="L164" s="102"/>
      <c r="M164" s="103"/>
      <c r="N164" s="104"/>
      <c r="O164" s="104"/>
      <c r="P164" s="105">
        <f>P165+P175+P186+P198+P217</f>
        <v>0</v>
      </c>
      <c r="Q164" s="104"/>
      <c r="R164" s="105">
        <f>R165+R175+R186+R198+R217</f>
        <v>0.17058760000000001</v>
      </c>
      <c r="S164" s="104"/>
      <c r="T164" s="106">
        <f>T165+T175+T186+T198+T217</f>
        <v>2.64461E-2</v>
      </c>
      <c r="AR164" s="107" t="s">
        <v>46</v>
      </c>
      <c r="AT164" s="108" t="s">
        <v>42</v>
      </c>
      <c r="AU164" s="108" t="s">
        <v>43</v>
      </c>
      <c r="AY164" s="107" t="s">
        <v>90</v>
      </c>
      <c r="BK164" s="109">
        <f>BK165+BK175+BK186+BK198+BK217</f>
        <v>0</v>
      </c>
    </row>
    <row r="165" spans="1:65" s="7" customFormat="1" ht="22.9" customHeight="1" x14ac:dyDescent="0.2">
      <c r="B165" s="96"/>
      <c r="C165" s="97"/>
      <c r="D165" s="98" t="s">
        <v>42</v>
      </c>
      <c r="E165" s="110" t="s">
        <v>189</v>
      </c>
      <c r="F165" s="110" t="s">
        <v>190</v>
      </c>
      <c r="G165" s="97"/>
      <c r="H165" s="97"/>
      <c r="I165" s="100"/>
      <c r="J165" s="111">
        <f>BK165</f>
        <v>0</v>
      </c>
      <c r="K165" s="97"/>
      <c r="L165" s="102"/>
      <c r="M165" s="103"/>
      <c r="N165" s="104"/>
      <c r="O165" s="104"/>
      <c r="P165" s="105">
        <f>SUM(P166:P174)</f>
        <v>0</v>
      </c>
      <c r="Q165" s="104"/>
      <c r="R165" s="105">
        <f>SUM(R166:R174)</f>
        <v>8.1969999999999994E-3</v>
      </c>
      <c r="S165" s="104"/>
      <c r="T165" s="106">
        <f>SUM(T166:T174)</f>
        <v>0</v>
      </c>
      <c r="AR165" s="107" t="s">
        <v>46</v>
      </c>
      <c r="AT165" s="108" t="s">
        <v>42</v>
      </c>
      <c r="AU165" s="108" t="s">
        <v>45</v>
      </c>
      <c r="AY165" s="107" t="s">
        <v>90</v>
      </c>
      <c r="BK165" s="109">
        <f>SUM(BK166:BK174)</f>
        <v>0</v>
      </c>
    </row>
    <row r="166" spans="1:65" s="2" customFormat="1" ht="16.5" customHeight="1" x14ac:dyDescent="0.2">
      <c r="A166" s="21"/>
      <c r="B166" s="22"/>
      <c r="C166" s="112" t="s">
        <v>132</v>
      </c>
      <c r="D166" s="112" t="s">
        <v>92</v>
      </c>
      <c r="E166" s="113" t="s">
        <v>192</v>
      </c>
      <c r="F166" s="114" t="s">
        <v>193</v>
      </c>
      <c r="G166" s="115" t="s">
        <v>105</v>
      </c>
      <c r="H166" s="116">
        <v>0.7</v>
      </c>
      <c r="I166" s="117"/>
      <c r="J166" s="118">
        <f>ROUND(I166*H166,2)</f>
        <v>0</v>
      </c>
      <c r="K166" s="114" t="s">
        <v>96</v>
      </c>
      <c r="L166" s="24"/>
      <c r="M166" s="119" t="s">
        <v>9</v>
      </c>
      <c r="N166" s="120" t="s">
        <v>30</v>
      </c>
      <c r="O166" s="30"/>
      <c r="P166" s="121">
        <f>O166*H166</f>
        <v>0</v>
      </c>
      <c r="Q166" s="121">
        <v>1.171E-2</v>
      </c>
      <c r="R166" s="121">
        <f>Q166*H166</f>
        <v>8.1969999999999994E-3</v>
      </c>
      <c r="S166" s="121">
        <v>0</v>
      </c>
      <c r="T166" s="122">
        <f>S166*H166</f>
        <v>0</v>
      </c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R166" s="123" t="s">
        <v>128</v>
      </c>
      <c r="AT166" s="123" t="s">
        <v>92</v>
      </c>
      <c r="AU166" s="123" t="s">
        <v>46</v>
      </c>
      <c r="AY166" s="12" t="s">
        <v>90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2" t="s">
        <v>45</v>
      </c>
      <c r="BK166" s="124">
        <f>ROUND(I166*H166,2)</f>
        <v>0</v>
      </c>
      <c r="BL166" s="12" t="s">
        <v>128</v>
      </c>
      <c r="BM166" s="123" t="s">
        <v>194</v>
      </c>
    </row>
    <row r="167" spans="1:65" s="2" customFormat="1" ht="11.25" x14ac:dyDescent="0.2">
      <c r="A167" s="21"/>
      <c r="B167" s="22"/>
      <c r="C167" s="23"/>
      <c r="D167" s="125" t="s">
        <v>99</v>
      </c>
      <c r="E167" s="23"/>
      <c r="F167" s="126" t="s">
        <v>195</v>
      </c>
      <c r="G167" s="23"/>
      <c r="H167" s="23"/>
      <c r="I167" s="127"/>
      <c r="J167" s="23"/>
      <c r="K167" s="23"/>
      <c r="L167" s="24"/>
      <c r="M167" s="128"/>
      <c r="N167" s="129"/>
      <c r="O167" s="30"/>
      <c r="P167" s="30"/>
      <c r="Q167" s="30"/>
      <c r="R167" s="30"/>
      <c r="S167" s="30"/>
      <c r="T167" s="3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T167" s="12" t="s">
        <v>99</v>
      </c>
      <c r="AU167" s="12" t="s">
        <v>46</v>
      </c>
    </row>
    <row r="168" spans="1:65" s="8" customFormat="1" ht="11.25" x14ac:dyDescent="0.2">
      <c r="B168" s="130"/>
      <c r="C168" s="131"/>
      <c r="D168" s="132" t="s">
        <v>101</v>
      </c>
      <c r="E168" s="133" t="s">
        <v>9</v>
      </c>
      <c r="F168" s="134" t="s">
        <v>104</v>
      </c>
      <c r="G168" s="131"/>
      <c r="H168" s="133" t="s">
        <v>9</v>
      </c>
      <c r="I168" s="135"/>
      <c r="J168" s="131"/>
      <c r="K168" s="131"/>
      <c r="L168" s="136"/>
      <c r="M168" s="137"/>
      <c r="N168" s="138"/>
      <c r="O168" s="138"/>
      <c r="P168" s="138"/>
      <c r="Q168" s="138"/>
      <c r="R168" s="138"/>
      <c r="S168" s="138"/>
      <c r="T168" s="139"/>
      <c r="AT168" s="140" t="s">
        <v>101</v>
      </c>
      <c r="AU168" s="140" t="s">
        <v>46</v>
      </c>
      <c r="AV168" s="8" t="s">
        <v>45</v>
      </c>
      <c r="AW168" s="8" t="s">
        <v>21</v>
      </c>
      <c r="AX168" s="8" t="s">
        <v>43</v>
      </c>
      <c r="AY168" s="140" t="s">
        <v>90</v>
      </c>
    </row>
    <row r="169" spans="1:65" s="9" customFormat="1" ht="11.25" x14ac:dyDescent="0.2">
      <c r="B169" s="141"/>
      <c r="C169" s="142"/>
      <c r="D169" s="132" t="s">
        <v>101</v>
      </c>
      <c r="E169" s="143" t="s">
        <v>9</v>
      </c>
      <c r="F169" s="144" t="s">
        <v>336</v>
      </c>
      <c r="G169" s="142"/>
      <c r="H169" s="145">
        <v>0.7</v>
      </c>
      <c r="I169" s="146"/>
      <c r="J169" s="142"/>
      <c r="K169" s="142"/>
      <c r="L169" s="147"/>
      <c r="M169" s="148"/>
      <c r="N169" s="149"/>
      <c r="O169" s="149"/>
      <c r="P169" s="149"/>
      <c r="Q169" s="149"/>
      <c r="R169" s="149"/>
      <c r="S169" s="149"/>
      <c r="T169" s="150"/>
      <c r="AT169" s="151" t="s">
        <v>101</v>
      </c>
      <c r="AU169" s="151" t="s">
        <v>46</v>
      </c>
      <c r="AV169" s="9" t="s">
        <v>46</v>
      </c>
      <c r="AW169" s="9" t="s">
        <v>21</v>
      </c>
      <c r="AX169" s="9" t="s">
        <v>43</v>
      </c>
      <c r="AY169" s="151" t="s">
        <v>90</v>
      </c>
    </row>
    <row r="170" spans="1:65" s="10" customFormat="1" ht="11.25" x14ac:dyDescent="0.2">
      <c r="B170" s="152"/>
      <c r="C170" s="153"/>
      <c r="D170" s="132" t="s">
        <v>101</v>
      </c>
      <c r="E170" s="154" t="s">
        <v>9</v>
      </c>
      <c r="F170" s="155" t="s">
        <v>102</v>
      </c>
      <c r="G170" s="153"/>
      <c r="H170" s="156">
        <v>0.7</v>
      </c>
      <c r="I170" s="157"/>
      <c r="J170" s="153"/>
      <c r="K170" s="153"/>
      <c r="L170" s="158"/>
      <c r="M170" s="159"/>
      <c r="N170" s="160"/>
      <c r="O170" s="160"/>
      <c r="P170" s="160"/>
      <c r="Q170" s="160"/>
      <c r="R170" s="160"/>
      <c r="S170" s="160"/>
      <c r="T170" s="161"/>
      <c r="AT170" s="162" t="s">
        <v>101</v>
      </c>
      <c r="AU170" s="162" t="s">
        <v>46</v>
      </c>
      <c r="AV170" s="10" t="s">
        <v>97</v>
      </c>
      <c r="AW170" s="10" t="s">
        <v>21</v>
      </c>
      <c r="AX170" s="10" t="s">
        <v>45</v>
      </c>
      <c r="AY170" s="162" t="s">
        <v>90</v>
      </c>
    </row>
    <row r="171" spans="1:65" s="2" customFormat="1" ht="24.2" customHeight="1" x14ac:dyDescent="0.2">
      <c r="A171" s="21"/>
      <c r="B171" s="22"/>
      <c r="C171" s="112" t="s">
        <v>134</v>
      </c>
      <c r="D171" s="112" t="s">
        <v>92</v>
      </c>
      <c r="E171" s="113" t="s">
        <v>197</v>
      </c>
      <c r="F171" s="114" t="s">
        <v>198</v>
      </c>
      <c r="G171" s="115" t="s">
        <v>162</v>
      </c>
      <c r="H171" s="116">
        <v>8.0000000000000002E-3</v>
      </c>
      <c r="I171" s="117"/>
      <c r="J171" s="118">
        <f>ROUND(I171*H171,2)</f>
        <v>0</v>
      </c>
      <c r="K171" s="114" t="s">
        <v>96</v>
      </c>
      <c r="L171" s="24"/>
      <c r="M171" s="119" t="s">
        <v>9</v>
      </c>
      <c r="N171" s="120" t="s">
        <v>30</v>
      </c>
      <c r="O171" s="30"/>
      <c r="P171" s="121">
        <f>O171*H171</f>
        <v>0</v>
      </c>
      <c r="Q171" s="121">
        <v>0</v>
      </c>
      <c r="R171" s="121">
        <f>Q171*H171</f>
        <v>0</v>
      </c>
      <c r="S171" s="121">
        <v>0</v>
      </c>
      <c r="T171" s="122">
        <f>S171*H171</f>
        <v>0</v>
      </c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R171" s="123" t="s">
        <v>128</v>
      </c>
      <c r="AT171" s="123" t="s">
        <v>92</v>
      </c>
      <c r="AU171" s="123" t="s">
        <v>46</v>
      </c>
      <c r="AY171" s="12" t="s">
        <v>90</v>
      </c>
      <c r="BE171" s="124">
        <f>IF(N171="základní",J171,0)</f>
        <v>0</v>
      </c>
      <c r="BF171" s="124">
        <f>IF(N171="snížená",J171,0)</f>
        <v>0</v>
      </c>
      <c r="BG171" s="124">
        <f>IF(N171="zákl. přenesená",J171,0)</f>
        <v>0</v>
      </c>
      <c r="BH171" s="124">
        <f>IF(N171="sníž. přenesená",J171,0)</f>
        <v>0</v>
      </c>
      <c r="BI171" s="124">
        <f>IF(N171="nulová",J171,0)</f>
        <v>0</v>
      </c>
      <c r="BJ171" s="12" t="s">
        <v>45</v>
      </c>
      <c r="BK171" s="124">
        <f>ROUND(I171*H171,2)</f>
        <v>0</v>
      </c>
      <c r="BL171" s="12" t="s">
        <v>128</v>
      </c>
      <c r="BM171" s="123" t="s">
        <v>199</v>
      </c>
    </row>
    <row r="172" spans="1:65" s="2" customFormat="1" ht="11.25" x14ac:dyDescent="0.2">
      <c r="A172" s="21"/>
      <c r="B172" s="22"/>
      <c r="C172" s="23"/>
      <c r="D172" s="125" t="s">
        <v>99</v>
      </c>
      <c r="E172" s="23"/>
      <c r="F172" s="126" t="s">
        <v>200</v>
      </c>
      <c r="G172" s="23"/>
      <c r="H172" s="23"/>
      <c r="I172" s="127"/>
      <c r="J172" s="23"/>
      <c r="K172" s="23"/>
      <c r="L172" s="24"/>
      <c r="M172" s="128"/>
      <c r="N172" s="129"/>
      <c r="O172" s="30"/>
      <c r="P172" s="30"/>
      <c r="Q172" s="30"/>
      <c r="R172" s="30"/>
      <c r="S172" s="30"/>
      <c r="T172" s="3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T172" s="12" t="s">
        <v>99</v>
      </c>
      <c r="AU172" s="12" t="s">
        <v>46</v>
      </c>
    </row>
    <row r="173" spans="1:65" s="2" customFormat="1" ht="24.2" customHeight="1" x14ac:dyDescent="0.2">
      <c r="A173" s="21"/>
      <c r="B173" s="22"/>
      <c r="C173" s="112" t="s">
        <v>139</v>
      </c>
      <c r="D173" s="112" t="s">
        <v>92</v>
      </c>
      <c r="E173" s="113" t="s">
        <v>202</v>
      </c>
      <c r="F173" s="114" t="s">
        <v>203</v>
      </c>
      <c r="G173" s="115" t="s">
        <v>162</v>
      </c>
      <c r="H173" s="116">
        <v>8.0000000000000002E-3</v>
      </c>
      <c r="I173" s="117"/>
      <c r="J173" s="118">
        <f>ROUND(I173*H173,2)</f>
        <v>0</v>
      </c>
      <c r="K173" s="114" t="s">
        <v>96</v>
      </c>
      <c r="L173" s="24"/>
      <c r="M173" s="119" t="s">
        <v>9</v>
      </c>
      <c r="N173" s="120" t="s">
        <v>30</v>
      </c>
      <c r="O173" s="30"/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R173" s="123" t="s">
        <v>128</v>
      </c>
      <c r="AT173" s="123" t="s">
        <v>92</v>
      </c>
      <c r="AU173" s="123" t="s">
        <v>46</v>
      </c>
      <c r="AY173" s="12" t="s">
        <v>90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2" t="s">
        <v>45</v>
      </c>
      <c r="BK173" s="124">
        <f>ROUND(I173*H173,2)</f>
        <v>0</v>
      </c>
      <c r="BL173" s="12" t="s">
        <v>128</v>
      </c>
      <c r="BM173" s="123" t="s">
        <v>204</v>
      </c>
    </row>
    <row r="174" spans="1:65" s="2" customFormat="1" ht="11.25" x14ac:dyDescent="0.2">
      <c r="A174" s="21"/>
      <c r="B174" s="22"/>
      <c r="C174" s="23"/>
      <c r="D174" s="125" t="s">
        <v>99</v>
      </c>
      <c r="E174" s="23"/>
      <c r="F174" s="126" t="s">
        <v>205</v>
      </c>
      <c r="G174" s="23"/>
      <c r="H174" s="23"/>
      <c r="I174" s="127"/>
      <c r="J174" s="23"/>
      <c r="K174" s="23"/>
      <c r="L174" s="24"/>
      <c r="M174" s="128"/>
      <c r="N174" s="129"/>
      <c r="O174" s="30"/>
      <c r="P174" s="30"/>
      <c r="Q174" s="30"/>
      <c r="R174" s="30"/>
      <c r="S174" s="30"/>
      <c r="T174" s="3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T174" s="12" t="s">
        <v>99</v>
      </c>
      <c r="AU174" s="12" t="s">
        <v>46</v>
      </c>
    </row>
    <row r="175" spans="1:65" s="7" customFormat="1" ht="22.9" customHeight="1" x14ac:dyDescent="0.2">
      <c r="B175" s="96"/>
      <c r="C175" s="97"/>
      <c r="D175" s="98" t="s">
        <v>42</v>
      </c>
      <c r="E175" s="110" t="s">
        <v>207</v>
      </c>
      <c r="F175" s="110" t="s">
        <v>208</v>
      </c>
      <c r="G175" s="97"/>
      <c r="H175" s="97"/>
      <c r="I175" s="100"/>
      <c r="J175" s="111">
        <f>BK175</f>
        <v>0</v>
      </c>
      <c r="K175" s="97"/>
      <c r="L175" s="102"/>
      <c r="M175" s="103"/>
      <c r="N175" s="104"/>
      <c r="O175" s="104"/>
      <c r="P175" s="105">
        <f>SUM(P176:P185)</f>
        <v>0</v>
      </c>
      <c r="Q175" s="104"/>
      <c r="R175" s="105">
        <f>SUM(R176:R185)</f>
        <v>2.5000000000000001E-2</v>
      </c>
      <c r="S175" s="104"/>
      <c r="T175" s="106">
        <f>SUM(T176:T185)</f>
        <v>0</v>
      </c>
      <c r="AR175" s="107" t="s">
        <v>46</v>
      </c>
      <c r="AT175" s="108" t="s">
        <v>42</v>
      </c>
      <c r="AU175" s="108" t="s">
        <v>45</v>
      </c>
      <c r="AY175" s="107" t="s">
        <v>90</v>
      </c>
      <c r="BK175" s="109">
        <f>SUM(BK176:BK185)</f>
        <v>0</v>
      </c>
    </row>
    <row r="176" spans="1:65" s="2" customFormat="1" ht="21.75" customHeight="1" x14ac:dyDescent="0.2">
      <c r="A176" s="21"/>
      <c r="B176" s="22"/>
      <c r="C176" s="112" t="s">
        <v>144</v>
      </c>
      <c r="D176" s="112" t="s">
        <v>92</v>
      </c>
      <c r="E176" s="113" t="s">
        <v>210</v>
      </c>
      <c r="F176" s="114" t="s">
        <v>211</v>
      </c>
      <c r="G176" s="115" t="s">
        <v>110</v>
      </c>
      <c r="H176" s="116">
        <v>1</v>
      </c>
      <c r="I176" s="117"/>
      <c r="J176" s="118">
        <f>ROUND(I176*H176,2)</f>
        <v>0</v>
      </c>
      <c r="K176" s="114" t="s">
        <v>96</v>
      </c>
      <c r="L176" s="24"/>
      <c r="M176" s="119" t="s">
        <v>9</v>
      </c>
      <c r="N176" s="120" t="s">
        <v>30</v>
      </c>
      <c r="O176" s="30"/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R176" s="123" t="s">
        <v>128</v>
      </c>
      <c r="AT176" s="123" t="s">
        <v>92</v>
      </c>
      <c r="AU176" s="123" t="s">
        <v>46</v>
      </c>
      <c r="AY176" s="12" t="s">
        <v>90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2" t="s">
        <v>45</v>
      </c>
      <c r="BK176" s="124">
        <f>ROUND(I176*H176,2)</f>
        <v>0</v>
      </c>
      <c r="BL176" s="12" t="s">
        <v>128</v>
      </c>
      <c r="BM176" s="123" t="s">
        <v>212</v>
      </c>
    </row>
    <row r="177" spans="1:65" s="2" customFormat="1" ht="11.25" x14ac:dyDescent="0.2">
      <c r="A177" s="21"/>
      <c r="B177" s="22"/>
      <c r="C177" s="23"/>
      <c r="D177" s="125" t="s">
        <v>99</v>
      </c>
      <c r="E177" s="23"/>
      <c r="F177" s="126" t="s">
        <v>213</v>
      </c>
      <c r="G177" s="23"/>
      <c r="H177" s="23"/>
      <c r="I177" s="127"/>
      <c r="J177" s="23"/>
      <c r="K177" s="23"/>
      <c r="L177" s="24"/>
      <c r="M177" s="128"/>
      <c r="N177" s="129"/>
      <c r="O177" s="30"/>
      <c r="P177" s="30"/>
      <c r="Q177" s="30"/>
      <c r="R177" s="30"/>
      <c r="S177" s="30"/>
      <c r="T177" s="3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T177" s="12" t="s">
        <v>99</v>
      </c>
      <c r="AU177" s="12" t="s">
        <v>46</v>
      </c>
    </row>
    <row r="178" spans="1:65" s="8" customFormat="1" ht="11.25" x14ac:dyDescent="0.2">
      <c r="B178" s="130"/>
      <c r="C178" s="131"/>
      <c r="D178" s="132" t="s">
        <v>101</v>
      </c>
      <c r="E178" s="133" t="s">
        <v>9</v>
      </c>
      <c r="F178" s="134" t="s">
        <v>104</v>
      </c>
      <c r="G178" s="131"/>
      <c r="H178" s="133" t="s">
        <v>9</v>
      </c>
      <c r="I178" s="135"/>
      <c r="J178" s="131"/>
      <c r="K178" s="131"/>
      <c r="L178" s="136"/>
      <c r="M178" s="137"/>
      <c r="N178" s="138"/>
      <c r="O178" s="138"/>
      <c r="P178" s="138"/>
      <c r="Q178" s="138"/>
      <c r="R178" s="138"/>
      <c r="S178" s="138"/>
      <c r="T178" s="139"/>
      <c r="AT178" s="140" t="s">
        <v>101</v>
      </c>
      <c r="AU178" s="140" t="s">
        <v>46</v>
      </c>
      <c r="AV178" s="8" t="s">
        <v>45</v>
      </c>
      <c r="AW178" s="8" t="s">
        <v>21</v>
      </c>
      <c r="AX178" s="8" t="s">
        <v>43</v>
      </c>
      <c r="AY178" s="140" t="s">
        <v>90</v>
      </c>
    </row>
    <row r="179" spans="1:65" s="9" customFormat="1" ht="11.25" x14ac:dyDescent="0.2">
      <c r="B179" s="141"/>
      <c r="C179" s="142"/>
      <c r="D179" s="132" t="s">
        <v>101</v>
      </c>
      <c r="E179" s="143" t="s">
        <v>9</v>
      </c>
      <c r="F179" s="144" t="s">
        <v>337</v>
      </c>
      <c r="G179" s="142"/>
      <c r="H179" s="145">
        <v>1</v>
      </c>
      <c r="I179" s="146"/>
      <c r="J179" s="142"/>
      <c r="K179" s="142"/>
      <c r="L179" s="147"/>
      <c r="M179" s="148"/>
      <c r="N179" s="149"/>
      <c r="O179" s="149"/>
      <c r="P179" s="149"/>
      <c r="Q179" s="149"/>
      <c r="R179" s="149"/>
      <c r="S179" s="149"/>
      <c r="T179" s="150"/>
      <c r="AT179" s="151" t="s">
        <v>101</v>
      </c>
      <c r="AU179" s="151" t="s">
        <v>46</v>
      </c>
      <c r="AV179" s="9" t="s">
        <v>46</v>
      </c>
      <c r="AW179" s="9" t="s">
        <v>21</v>
      </c>
      <c r="AX179" s="9" t="s">
        <v>43</v>
      </c>
      <c r="AY179" s="151" t="s">
        <v>90</v>
      </c>
    </row>
    <row r="180" spans="1:65" s="10" customFormat="1" ht="11.25" x14ac:dyDescent="0.2">
      <c r="B180" s="152"/>
      <c r="C180" s="153"/>
      <c r="D180" s="132" t="s">
        <v>101</v>
      </c>
      <c r="E180" s="154" t="s">
        <v>9</v>
      </c>
      <c r="F180" s="155" t="s">
        <v>102</v>
      </c>
      <c r="G180" s="153"/>
      <c r="H180" s="156">
        <v>1</v>
      </c>
      <c r="I180" s="157"/>
      <c r="J180" s="153"/>
      <c r="K180" s="153"/>
      <c r="L180" s="158"/>
      <c r="M180" s="159"/>
      <c r="N180" s="160"/>
      <c r="O180" s="160"/>
      <c r="P180" s="160"/>
      <c r="Q180" s="160"/>
      <c r="R180" s="160"/>
      <c r="S180" s="160"/>
      <c r="T180" s="161"/>
      <c r="AT180" s="162" t="s">
        <v>101</v>
      </c>
      <c r="AU180" s="162" t="s">
        <v>46</v>
      </c>
      <c r="AV180" s="10" t="s">
        <v>97</v>
      </c>
      <c r="AW180" s="10" t="s">
        <v>21</v>
      </c>
      <c r="AX180" s="10" t="s">
        <v>45</v>
      </c>
      <c r="AY180" s="162" t="s">
        <v>90</v>
      </c>
    </row>
    <row r="181" spans="1:65" s="2" customFormat="1" ht="16.5" customHeight="1" x14ac:dyDescent="0.2">
      <c r="A181" s="21"/>
      <c r="B181" s="22"/>
      <c r="C181" s="163" t="s">
        <v>1</v>
      </c>
      <c r="D181" s="163" t="s">
        <v>107</v>
      </c>
      <c r="E181" s="164" t="s">
        <v>215</v>
      </c>
      <c r="F181" s="165" t="s">
        <v>216</v>
      </c>
      <c r="G181" s="166" t="s">
        <v>110</v>
      </c>
      <c r="H181" s="167">
        <v>1</v>
      </c>
      <c r="I181" s="168"/>
      <c r="J181" s="169">
        <f>ROUND(I181*H181,2)</f>
        <v>0</v>
      </c>
      <c r="K181" s="165" t="s">
        <v>217</v>
      </c>
      <c r="L181" s="170"/>
      <c r="M181" s="171" t="s">
        <v>9</v>
      </c>
      <c r="N181" s="172" t="s">
        <v>30</v>
      </c>
      <c r="O181" s="30"/>
      <c r="P181" s="121">
        <f>O181*H181</f>
        <v>0</v>
      </c>
      <c r="Q181" s="121">
        <v>2.5000000000000001E-2</v>
      </c>
      <c r="R181" s="121">
        <f>Q181*H181</f>
        <v>2.5000000000000001E-2</v>
      </c>
      <c r="S181" s="121">
        <v>0</v>
      </c>
      <c r="T181" s="122">
        <f>S181*H181</f>
        <v>0</v>
      </c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R181" s="123" t="s">
        <v>196</v>
      </c>
      <c r="AT181" s="123" t="s">
        <v>107</v>
      </c>
      <c r="AU181" s="123" t="s">
        <v>46</v>
      </c>
      <c r="AY181" s="12" t="s">
        <v>90</v>
      </c>
      <c r="BE181" s="124">
        <f>IF(N181="základní",J181,0)</f>
        <v>0</v>
      </c>
      <c r="BF181" s="124">
        <f>IF(N181="snížená",J181,0)</f>
        <v>0</v>
      </c>
      <c r="BG181" s="124">
        <f>IF(N181="zákl. přenesená",J181,0)</f>
        <v>0</v>
      </c>
      <c r="BH181" s="124">
        <f>IF(N181="sníž. přenesená",J181,0)</f>
        <v>0</v>
      </c>
      <c r="BI181" s="124">
        <f>IF(N181="nulová",J181,0)</f>
        <v>0</v>
      </c>
      <c r="BJ181" s="12" t="s">
        <v>45</v>
      </c>
      <c r="BK181" s="124">
        <f>ROUND(I181*H181,2)</f>
        <v>0</v>
      </c>
      <c r="BL181" s="12" t="s">
        <v>128</v>
      </c>
      <c r="BM181" s="123" t="s">
        <v>218</v>
      </c>
    </row>
    <row r="182" spans="1:65" s="2" customFormat="1" ht="24.2" customHeight="1" x14ac:dyDescent="0.2">
      <c r="A182" s="21"/>
      <c r="B182" s="22"/>
      <c r="C182" s="112" t="s">
        <v>145</v>
      </c>
      <c r="D182" s="112" t="s">
        <v>92</v>
      </c>
      <c r="E182" s="113" t="s">
        <v>219</v>
      </c>
      <c r="F182" s="114" t="s">
        <v>220</v>
      </c>
      <c r="G182" s="115" t="s">
        <v>162</v>
      </c>
      <c r="H182" s="116">
        <v>2.5000000000000001E-2</v>
      </c>
      <c r="I182" s="117"/>
      <c r="J182" s="118">
        <f>ROUND(I182*H182,2)</f>
        <v>0</v>
      </c>
      <c r="K182" s="114" t="s">
        <v>96</v>
      </c>
      <c r="L182" s="24"/>
      <c r="M182" s="119" t="s">
        <v>9</v>
      </c>
      <c r="N182" s="120" t="s">
        <v>30</v>
      </c>
      <c r="O182" s="30"/>
      <c r="P182" s="121">
        <f>O182*H182</f>
        <v>0</v>
      </c>
      <c r="Q182" s="121">
        <v>0</v>
      </c>
      <c r="R182" s="121">
        <f>Q182*H182</f>
        <v>0</v>
      </c>
      <c r="S182" s="121">
        <v>0</v>
      </c>
      <c r="T182" s="122">
        <f>S182*H182</f>
        <v>0</v>
      </c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R182" s="123" t="s">
        <v>128</v>
      </c>
      <c r="AT182" s="123" t="s">
        <v>92</v>
      </c>
      <c r="AU182" s="123" t="s">
        <v>46</v>
      </c>
      <c r="AY182" s="12" t="s">
        <v>90</v>
      </c>
      <c r="BE182" s="124">
        <f>IF(N182="základní",J182,0)</f>
        <v>0</v>
      </c>
      <c r="BF182" s="124">
        <f>IF(N182="snížená",J182,0)</f>
        <v>0</v>
      </c>
      <c r="BG182" s="124">
        <f>IF(N182="zákl. přenesená",J182,0)</f>
        <v>0</v>
      </c>
      <c r="BH182" s="124">
        <f>IF(N182="sníž. přenesená",J182,0)</f>
        <v>0</v>
      </c>
      <c r="BI182" s="124">
        <f>IF(N182="nulová",J182,0)</f>
        <v>0</v>
      </c>
      <c r="BJ182" s="12" t="s">
        <v>45</v>
      </c>
      <c r="BK182" s="124">
        <f>ROUND(I182*H182,2)</f>
        <v>0</v>
      </c>
      <c r="BL182" s="12" t="s">
        <v>128</v>
      </c>
      <c r="BM182" s="123" t="s">
        <v>221</v>
      </c>
    </row>
    <row r="183" spans="1:65" s="2" customFormat="1" ht="11.25" x14ac:dyDescent="0.2">
      <c r="A183" s="21"/>
      <c r="B183" s="22"/>
      <c r="C183" s="23"/>
      <c r="D183" s="125" t="s">
        <v>99</v>
      </c>
      <c r="E183" s="23"/>
      <c r="F183" s="126" t="s">
        <v>222</v>
      </c>
      <c r="G183" s="23"/>
      <c r="H183" s="23"/>
      <c r="I183" s="127"/>
      <c r="J183" s="23"/>
      <c r="K183" s="23"/>
      <c r="L183" s="24"/>
      <c r="M183" s="128"/>
      <c r="N183" s="129"/>
      <c r="O183" s="30"/>
      <c r="P183" s="30"/>
      <c r="Q183" s="30"/>
      <c r="R183" s="30"/>
      <c r="S183" s="30"/>
      <c r="T183" s="3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T183" s="12" t="s">
        <v>99</v>
      </c>
      <c r="AU183" s="12" t="s">
        <v>46</v>
      </c>
    </row>
    <row r="184" spans="1:65" s="2" customFormat="1" ht="24.2" customHeight="1" x14ac:dyDescent="0.2">
      <c r="A184" s="21"/>
      <c r="B184" s="22"/>
      <c r="C184" s="112" t="s">
        <v>147</v>
      </c>
      <c r="D184" s="112" t="s">
        <v>92</v>
      </c>
      <c r="E184" s="113" t="s">
        <v>223</v>
      </c>
      <c r="F184" s="114" t="s">
        <v>224</v>
      </c>
      <c r="G184" s="115" t="s">
        <v>162</v>
      </c>
      <c r="H184" s="116">
        <v>2.5000000000000001E-2</v>
      </c>
      <c r="I184" s="117"/>
      <c r="J184" s="118">
        <f>ROUND(I184*H184,2)</f>
        <v>0</v>
      </c>
      <c r="K184" s="114" t="s">
        <v>96</v>
      </c>
      <c r="L184" s="24"/>
      <c r="M184" s="119" t="s">
        <v>9</v>
      </c>
      <c r="N184" s="120" t="s">
        <v>30</v>
      </c>
      <c r="O184" s="30"/>
      <c r="P184" s="121">
        <f>O184*H184</f>
        <v>0</v>
      </c>
      <c r="Q184" s="121">
        <v>0</v>
      </c>
      <c r="R184" s="121">
        <f>Q184*H184</f>
        <v>0</v>
      </c>
      <c r="S184" s="121">
        <v>0</v>
      </c>
      <c r="T184" s="122">
        <f>S184*H184</f>
        <v>0</v>
      </c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R184" s="123" t="s">
        <v>128</v>
      </c>
      <c r="AT184" s="123" t="s">
        <v>92</v>
      </c>
      <c r="AU184" s="123" t="s">
        <v>46</v>
      </c>
      <c r="AY184" s="12" t="s">
        <v>90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12" t="s">
        <v>45</v>
      </c>
      <c r="BK184" s="124">
        <f>ROUND(I184*H184,2)</f>
        <v>0</v>
      </c>
      <c r="BL184" s="12" t="s">
        <v>128</v>
      </c>
      <c r="BM184" s="123" t="s">
        <v>225</v>
      </c>
    </row>
    <row r="185" spans="1:65" s="2" customFormat="1" ht="11.25" x14ac:dyDescent="0.2">
      <c r="A185" s="21"/>
      <c r="B185" s="22"/>
      <c r="C185" s="23"/>
      <c r="D185" s="125" t="s">
        <v>99</v>
      </c>
      <c r="E185" s="23"/>
      <c r="F185" s="126" t="s">
        <v>226</v>
      </c>
      <c r="G185" s="23"/>
      <c r="H185" s="23"/>
      <c r="I185" s="127"/>
      <c r="J185" s="23"/>
      <c r="K185" s="23"/>
      <c r="L185" s="24"/>
      <c r="M185" s="128"/>
      <c r="N185" s="129"/>
      <c r="O185" s="30"/>
      <c r="P185" s="30"/>
      <c r="Q185" s="30"/>
      <c r="R185" s="30"/>
      <c r="S185" s="30"/>
      <c r="T185" s="3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T185" s="12" t="s">
        <v>99</v>
      </c>
      <c r="AU185" s="12" t="s">
        <v>46</v>
      </c>
    </row>
    <row r="186" spans="1:65" s="7" customFormat="1" ht="22.9" customHeight="1" x14ac:dyDescent="0.2">
      <c r="B186" s="96"/>
      <c r="C186" s="97"/>
      <c r="D186" s="98" t="s">
        <v>42</v>
      </c>
      <c r="E186" s="110" t="s">
        <v>227</v>
      </c>
      <c r="F186" s="110" t="s">
        <v>228</v>
      </c>
      <c r="G186" s="97"/>
      <c r="H186" s="97"/>
      <c r="I186" s="100"/>
      <c r="J186" s="111">
        <f>BK186</f>
        <v>0</v>
      </c>
      <c r="K186" s="97"/>
      <c r="L186" s="102"/>
      <c r="M186" s="103"/>
      <c r="N186" s="104"/>
      <c r="O186" s="104"/>
      <c r="P186" s="105">
        <f>SUM(P187:P197)</f>
        <v>0</v>
      </c>
      <c r="Q186" s="104"/>
      <c r="R186" s="105">
        <f>SUM(R187:R197)</f>
        <v>5.7000000000000002E-3</v>
      </c>
      <c r="S186" s="104"/>
      <c r="T186" s="106">
        <f>SUM(T187:T197)</f>
        <v>0</v>
      </c>
      <c r="AR186" s="107" t="s">
        <v>46</v>
      </c>
      <c r="AT186" s="108" t="s">
        <v>42</v>
      </c>
      <c r="AU186" s="108" t="s">
        <v>45</v>
      </c>
      <c r="AY186" s="107" t="s">
        <v>90</v>
      </c>
      <c r="BK186" s="109">
        <f>SUM(BK187:BK197)</f>
        <v>0</v>
      </c>
    </row>
    <row r="187" spans="1:65" s="2" customFormat="1" ht="24.2" customHeight="1" x14ac:dyDescent="0.2">
      <c r="A187" s="21"/>
      <c r="B187" s="22"/>
      <c r="C187" s="112" t="s">
        <v>133</v>
      </c>
      <c r="D187" s="112" t="s">
        <v>92</v>
      </c>
      <c r="E187" s="113" t="s">
        <v>229</v>
      </c>
      <c r="F187" s="114" t="s">
        <v>230</v>
      </c>
      <c r="G187" s="115" t="s">
        <v>110</v>
      </c>
      <c r="H187" s="116">
        <v>1</v>
      </c>
      <c r="I187" s="117"/>
      <c r="J187" s="118">
        <f>ROUND(I187*H187,2)</f>
        <v>0</v>
      </c>
      <c r="K187" s="114" t="s">
        <v>96</v>
      </c>
      <c r="L187" s="24"/>
      <c r="M187" s="119" t="s">
        <v>9</v>
      </c>
      <c r="N187" s="120" t="s">
        <v>30</v>
      </c>
      <c r="O187" s="30"/>
      <c r="P187" s="121">
        <f>O187*H187</f>
        <v>0</v>
      </c>
      <c r="Q187" s="121">
        <v>0</v>
      </c>
      <c r="R187" s="121">
        <f>Q187*H187</f>
        <v>0</v>
      </c>
      <c r="S187" s="121">
        <v>0</v>
      </c>
      <c r="T187" s="122">
        <f>S187*H187</f>
        <v>0</v>
      </c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R187" s="123" t="s">
        <v>128</v>
      </c>
      <c r="AT187" s="123" t="s">
        <v>92</v>
      </c>
      <c r="AU187" s="123" t="s">
        <v>46</v>
      </c>
      <c r="AY187" s="12" t="s">
        <v>90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12" t="s">
        <v>45</v>
      </c>
      <c r="BK187" s="124">
        <f>ROUND(I187*H187,2)</f>
        <v>0</v>
      </c>
      <c r="BL187" s="12" t="s">
        <v>128</v>
      </c>
      <c r="BM187" s="123" t="s">
        <v>231</v>
      </c>
    </row>
    <row r="188" spans="1:65" s="2" customFormat="1" ht="11.25" x14ac:dyDescent="0.2">
      <c r="A188" s="21"/>
      <c r="B188" s="22"/>
      <c r="C188" s="23"/>
      <c r="D188" s="125" t="s">
        <v>99</v>
      </c>
      <c r="E188" s="23"/>
      <c r="F188" s="126" t="s">
        <v>232</v>
      </c>
      <c r="G188" s="23"/>
      <c r="H188" s="23"/>
      <c r="I188" s="127"/>
      <c r="J188" s="23"/>
      <c r="K188" s="23"/>
      <c r="L188" s="24"/>
      <c r="M188" s="128"/>
      <c r="N188" s="129"/>
      <c r="O188" s="30"/>
      <c r="P188" s="30"/>
      <c r="Q188" s="30"/>
      <c r="R188" s="30"/>
      <c r="S188" s="30"/>
      <c r="T188" s="3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T188" s="12" t="s">
        <v>99</v>
      </c>
      <c r="AU188" s="12" t="s">
        <v>46</v>
      </c>
    </row>
    <row r="189" spans="1:65" s="8" customFormat="1" ht="11.25" x14ac:dyDescent="0.2">
      <c r="B189" s="130"/>
      <c r="C189" s="131"/>
      <c r="D189" s="132" t="s">
        <v>101</v>
      </c>
      <c r="E189" s="133" t="s">
        <v>9</v>
      </c>
      <c r="F189" s="134" t="s">
        <v>104</v>
      </c>
      <c r="G189" s="131"/>
      <c r="H189" s="133" t="s">
        <v>9</v>
      </c>
      <c r="I189" s="135"/>
      <c r="J189" s="131"/>
      <c r="K189" s="131"/>
      <c r="L189" s="136"/>
      <c r="M189" s="137"/>
      <c r="N189" s="138"/>
      <c r="O189" s="138"/>
      <c r="P189" s="138"/>
      <c r="Q189" s="138"/>
      <c r="R189" s="138"/>
      <c r="S189" s="138"/>
      <c r="T189" s="139"/>
      <c r="AT189" s="140" t="s">
        <v>101</v>
      </c>
      <c r="AU189" s="140" t="s">
        <v>46</v>
      </c>
      <c r="AV189" s="8" t="s">
        <v>45</v>
      </c>
      <c r="AW189" s="8" t="s">
        <v>21</v>
      </c>
      <c r="AX189" s="8" t="s">
        <v>43</v>
      </c>
      <c r="AY189" s="140" t="s">
        <v>90</v>
      </c>
    </row>
    <row r="190" spans="1:65" s="9" customFormat="1" ht="11.25" x14ac:dyDescent="0.2">
      <c r="B190" s="141"/>
      <c r="C190" s="142"/>
      <c r="D190" s="132" t="s">
        <v>101</v>
      </c>
      <c r="E190" s="143" t="s">
        <v>9</v>
      </c>
      <c r="F190" s="144" t="s">
        <v>233</v>
      </c>
      <c r="G190" s="142"/>
      <c r="H190" s="145">
        <v>1</v>
      </c>
      <c r="I190" s="146"/>
      <c r="J190" s="142"/>
      <c r="K190" s="142"/>
      <c r="L190" s="147"/>
      <c r="M190" s="148"/>
      <c r="N190" s="149"/>
      <c r="O190" s="149"/>
      <c r="P190" s="149"/>
      <c r="Q190" s="149"/>
      <c r="R190" s="149"/>
      <c r="S190" s="149"/>
      <c r="T190" s="150"/>
      <c r="AT190" s="151" t="s">
        <v>101</v>
      </c>
      <c r="AU190" s="151" t="s">
        <v>46</v>
      </c>
      <c r="AV190" s="9" t="s">
        <v>46</v>
      </c>
      <c r="AW190" s="9" t="s">
        <v>21</v>
      </c>
      <c r="AX190" s="9" t="s">
        <v>43</v>
      </c>
      <c r="AY190" s="151" t="s">
        <v>90</v>
      </c>
    </row>
    <row r="191" spans="1:65" s="10" customFormat="1" ht="11.25" x14ac:dyDescent="0.2">
      <c r="B191" s="152"/>
      <c r="C191" s="153"/>
      <c r="D191" s="132" t="s">
        <v>101</v>
      </c>
      <c r="E191" s="154" t="s">
        <v>9</v>
      </c>
      <c r="F191" s="155" t="s">
        <v>102</v>
      </c>
      <c r="G191" s="153"/>
      <c r="H191" s="156">
        <v>1</v>
      </c>
      <c r="I191" s="157"/>
      <c r="J191" s="153"/>
      <c r="K191" s="153"/>
      <c r="L191" s="158"/>
      <c r="M191" s="159"/>
      <c r="N191" s="160"/>
      <c r="O191" s="160"/>
      <c r="P191" s="160"/>
      <c r="Q191" s="160"/>
      <c r="R191" s="160"/>
      <c r="S191" s="160"/>
      <c r="T191" s="161"/>
      <c r="AT191" s="162" t="s">
        <v>101</v>
      </c>
      <c r="AU191" s="162" t="s">
        <v>46</v>
      </c>
      <c r="AV191" s="10" t="s">
        <v>97</v>
      </c>
      <c r="AW191" s="10" t="s">
        <v>21</v>
      </c>
      <c r="AX191" s="10" t="s">
        <v>45</v>
      </c>
      <c r="AY191" s="162" t="s">
        <v>90</v>
      </c>
    </row>
    <row r="192" spans="1:65" s="2" customFormat="1" ht="16.5" customHeight="1" x14ac:dyDescent="0.2">
      <c r="A192" s="21"/>
      <c r="B192" s="22"/>
      <c r="C192" s="163" t="s">
        <v>152</v>
      </c>
      <c r="D192" s="163" t="s">
        <v>107</v>
      </c>
      <c r="E192" s="164" t="s">
        <v>234</v>
      </c>
      <c r="F192" s="165" t="s">
        <v>235</v>
      </c>
      <c r="G192" s="166" t="s">
        <v>110</v>
      </c>
      <c r="H192" s="167">
        <v>1</v>
      </c>
      <c r="I192" s="168"/>
      <c r="J192" s="169">
        <f>ROUND(I192*H192,2)</f>
        <v>0</v>
      </c>
      <c r="K192" s="165" t="s">
        <v>96</v>
      </c>
      <c r="L192" s="170"/>
      <c r="M192" s="171" t="s">
        <v>9</v>
      </c>
      <c r="N192" s="172" t="s">
        <v>30</v>
      </c>
      <c r="O192" s="30"/>
      <c r="P192" s="121">
        <f>O192*H192</f>
        <v>0</v>
      </c>
      <c r="Q192" s="121">
        <v>5.7000000000000002E-3</v>
      </c>
      <c r="R192" s="121">
        <f>Q192*H192</f>
        <v>5.7000000000000002E-3</v>
      </c>
      <c r="S192" s="121">
        <v>0</v>
      </c>
      <c r="T192" s="122">
        <f>S192*H192</f>
        <v>0</v>
      </c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R192" s="123" t="s">
        <v>196</v>
      </c>
      <c r="AT192" s="123" t="s">
        <v>107</v>
      </c>
      <c r="AU192" s="123" t="s">
        <v>46</v>
      </c>
      <c r="AY192" s="12" t="s">
        <v>90</v>
      </c>
      <c r="BE192" s="124">
        <f>IF(N192="základní",J192,0)</f>
        <v>0</v>
      </c>
      <c r="BF192" s="124">
        <f>IF(N192="snížená",J192,0)</f>
        <v>0</v>
      </c>
      <c r="BG192" s="124">
        <f>IF(N192="zákl. přenesená",J192,0)</f>
        <v>0</v>
      </c>
      <c r="BH192" s="124">
        <f>IF(N192="sníž. přenesená",J192,0)</f>
        <v>0</v>
      </c>
      <c r="BI192" s="124">
        <f>IF(N192="nulová",J192,0)</f>
        <v>0</v>
      </c>
      <c r="BJ192" s="12" t="s">
        <v>45</v>
      </c>
      <c r="BK192" s="124">
        <f>ROUND(I192*H192,2)</f>
        <v>0</v>
      </c>
      <c r="BL192" s="12" t="s">
        <v>128</v>
      </c>
      <c r="BM192" s="123" t="s">
        <v>236</v>
      </c>
    </row>
    <row r="193" spans="1:65" s="2" customFormat="1" ht="11.25" x14ac:dyDescent="0.2">
      <c r="A193" s="21"/>
      <c r="B193" s="22"/>
      <c r="C193" s="23"/>
      <c r="D193" s="125" t="s">
        <v>99</v>
      </c>
      <c r="E193" s="23"/>
      <c r="F193" s="126" t="s">
        <v>237</v>
      </c>
      <c r="G193" s="23"/>
      <c r="H193" s="23"/>
      <c r="I193" s="127"/>
      <c r="J193" s="23"/>
      <c r="K193" s="23"/>
      <c r="L193" s="24"/>
      <c r="M193" s="128"/>
      <c r="N193" s="129"/>
      <c r="O193" s="30"/>
      <c r="P193" s="30"/>
      <c r="Q193" s="30"/>
      <c r="R193" s="30"/>
      <c r="S193" s="30"/>
      <c r="T193" s="3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T193" s="12" t="s">
        <v>99</v>
      </c>
      <c r="AU193" s="12" t="s">
        <v>46</v>
      </c>
    </row>
    <row r="194" spans="1:65" s="2" customFormat="1" ht="24.2" customHeight="1" x14ac:dyDescent="0.2">
      <c r="A194" s="21"/>
      <c r="B194" s="22"/>
      <c r="C194" s="112" t="s">
        <v>159</v>
      </c>
      <c r="D194" s="112" t="s">
        <v>92</v>
      </c>
      <c r="E194" s="113" t="s">
        <v>238</v>
      </c>
      <c r="F194" s="114" t="s">
        <v>239</v>
      </c>
      <c r="G194" s="115" t="s">
        <v>162</v>
      </c>
      <c r="H194" s="116">
        <v>6.0000000000000001E-3</v>
      </c>
      <c r="I194" s="117"/>
      <c r="J194" s="118">
        <f>ROUND(I194*H194,2)</f>
        <v>0</v>
      </c>
      <c r="K194" s="114" t="s">
        <v>96</v>
      </c>
      <c r="L194" s="24"/>
      <c r="M194" s="119" t="s">
        <v>9</v>
      </c>
      <c r="N194" s="120" t="s">
        <v>30</v>
      </c>
      <c r="O194" s="30"/>
      <c r="P194" s="121">
        <f>O194*H194</f>
        <v>0</v>
      </c>
      <c r="Q194" s="121">
        <v>0</v>
      </c>
      <c r="R194" s="121">
        <f>Q194*H194</f>
        <v>0</v>
      </c>
      <c r="S194" s="121">
        <v>0</v>
      </c>
      <c r="T194" s="122">
        <f>S194*H194</f>
        <v>0</v>
      </c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R194" s="123" t="s">
        <v>128</v>
      </c>
      <c r="AT194" s="123" t="s">
        <v>92</v>
      </c>
      <c r="AU194" s="123" t="s">
        <v>46</v>
      </c>
      <c r="AY194" s="12" t="s">
        <v>90</v>
      </c>
      <c r="BE194" s="124">
        <f>IF(N194="základní",J194,0)</f>
        <v>0</v>
      </c>
      <c r="BF194" s="124">
        <f>IF(N194="snížená",J194,0)</f>
        <v>0</v>
      </c>
      <c r="BG194" s="124">
        <f>IF(N194="zákl. přenesená",J194,0)</f>
        <v>0</v>
      </c>
      <c r="BH194" s="124">
        <f>IF(N194="sníž. přenesená",J194,0)</f>
        <v>0</v>
      </c>
      <c r="BI194" s="124">
        <f>IF(N194="nulová",J194,0)</f>
        <v>0</v>
      </c>
      <c r="BJ194" s="12" t="s">
        <v>45</v>
      </c>
      <c r="BK194" s="124">
        <f>ROUND(I194*H194,2)</f>
        <v>0</v>
      </c>
      <c r="BL194" s="12" t="s">
        <v>128</v>
      </c>
      <c r="BM194" s="123" t="s">
        <v>240</v>
      </c>
    </row>
    <row r="195" spans="1:65" s="2" customFormat="1" ht="11.25" x14ac:dyDescent="0.2">
      <c r="A195" s="21"/>
      <c r="B195" s="22"/>
      <c r="C195" s="23"/>
      <c r="D195" s="125" t="s">
        <v>99</v>
      </c>
      <c r="E195" s="23"/>
      <c r="F195" s="126" t="s">
        <v>241</v>
      </c>
      <c r="G195" s="23"/>
      <c r="H195" s="23"/>
      <c r="I195" s="127"/>
      <c r="J195" s="23"/>
      <c r="K195" s="23"/>
      <c r="L195" s="24"/>
      <c r="M195" s="128"/>
      <c r="N195" s="129"/>
      <c r="O195" s="30"/>
      <c r="P195" s="30"/>
      <c r="Q195" s="30"/>
      <c r="R195" s="30"/>
      <c r="S195" s="30"/>
      <c r="T195" s="3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T195" s="12" t="s">
        <v>99</v>
      </c>
      <c r="AU195" s="12" t="s">
        <v>46</v>
      </c>
    </row>
    <row r="196" spans="1:65" s="2" customFormat="1" ht="24.2" customHeight="1" x14ac:dyDescent="0.2">
      <c r="A196" s="21"/>
      <c r="B196" s="22"/>
      <c r="C196" s="112" t="s">
        <v>165</v>
      </c>
      <c r="D196" s="112" t="s">
        <v>92</v>
      </c>
      <c r="E196" s="113" t="s">
        <v>242</v>
      </c>
      <c r="F196" s="114" t="s">
        <v>243</v>
      </c>
      <c r="G196" s="115" t="s">
        <v>162</v>
      </c>
      <c r="H196" s="116">
        <v>6.0000000000000001E-3</v>
      </c>
      <c r="I196" s="117"/>
      <c r="J196" s="118">
        <f>ROUND(I196*H196,2)</f>
        <v>0</v>
      </c>
      <c r="K196" s="114" t="s">
        <v>96</v>
      </c>
      <c r="L196" s="24"/>
      <c r="M196" s="119" t="s">
        <v>9</v>
      </c>
      <c r="N196" s="120" t="s">
        <v>30</v>
      </c>
      <c r="O196" s="30"/>
      <c r="P196" s="121">
        <f>O196*H196</f>
        <v>0</v>
      </c>
      <c r="Q196" s="121">
        <v>0</v>
      </c>
      <c r="R196" s="121">
        <f>Q196*H196</f>
        <v>0</v>
      </c>
      <c r="S196" s="121">
        <v>0</v>
      </c>
      <c r="T196" s="122">
        <f>S196*H196</f>
        <v>0</v>
      </c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R196" s="123" t="s">
        <v>128</v>
      </c>
      <c r="AT196" s="123" t="s">
        <v>92</v>
      </c>
      <c r="AU196" s="123" t="s">
        <v>46</v>
      </c>
      <c r="AY196" s="12" t="s">
        <v>90</v>
      </c>
      <c r="BE196" s="124">
        <f>IF(N196="základní",J196,0)</f>
        <v>0</v>
      </c>
      <c r="BF196" s="124">
        <f>IF(N196="snížená",J196,0)</f>
        <v>0</v>
      </c>
      <c r="BG196" s="124">
        <f>IF(N196="zákl. přenesená",J196,0)</f>
        <v>0</v>
      </c>
      <c r="BH196" s="124">
        <f>IF(N196="sníž. přenesená",J196,0)</f>
        <v>0</v>
      </c>
      <c r="BI196" s="124">
        <f>IF(N196="nulová",J196,0)</f>
        <v>0</v>
      </c>
      <c r="BJ196" s="12" t="s">
        <v>45</v>
      </c>
      <c r="BK196" s="124">
        <f>ROUND(I196*H196,2)</f>
        <v>0</v>
      </c>
      <c r="BL196" s="12" t="s">
        <v>128</v>
      </c>
      <c r="BM196" s="123" t="s">
        <v>244</v>
      </c>
    </row>
    <row r="197" spans="1:65" s="2" customFormat="1" ht="11.25" x14ac:dyDescent="0.2">
      <c r="A197" s="21"/>
      <c r="B197" s="22"/>
      <c r="C197" s="23"/>
      <c r="D197" s="125" t="s">
        <v>99</v>
      </c>
      <c r="E197" s="23"/>
      <c r="F197" s="126" t="s">
        <v>245</v>
      </c>
      <c r="G197" s="23"/>
      <c r="H197" s="23"/>
      <c r="I197" s="127"/>
      <c r="J197" s="23"/>
      <c r="K197" s="23"/>
      <c r="L197" s="24"/>
      <c r="M197" s="128"/>
      <c r="N197" s="129"/>
      <c r="O197" s="30"/>
      <c r="P197" s="30"/>
      <c r="Q197" s="30"/>
      <c r="R197" s="30"/>
      <c r="S197" s="30"/>
      <c r="T197" s="3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T197" s="12" t="s">
        <v>99</v>
      </c>
      <c r="AU197" s="12" t="s">
        <v>46</v>
      </c>
    </row>
    <row r="198" spans="1:65" s="7" customFormat="1" ht="22.9" customHeight="1" x14ac:dyDescent="0.2">
      <c r="B198" s="96"/>
      <c r="C198" s="97"/>
      <c r="D198" s="98" t="s">
        <v>42</v>
      </c>
      <c r="E198" s="110" t="s">
        <v>246</v>
      </c>
      <c r="F198" s="110" t="s">
        <v>247</v>
      </c>
      <c r="G198" s="97"/>
      <c r="H198" s="97"/>
      <c r="I198" s="100"/>
      <c r="J198" s="111">
        <f>BK198</f>
        <v>0</v>
      </c>
      <c r="K198" s="97"/>
      <c r="L198" s="102"/>
      <c r="M198" s="103"/>
      <c r="N198" s="104"/>
      <c r="O198" s="104"/>
      <c r="P198" s="105">
        <f>SUM(P199:P216)</f>
        <v>0</v>
      </c>
      <c r="Q198" s="104"/>
      <c r="R198" s="105">
        <f>SUM(R199:R216)</f>
        <v>2.4199999999999999E-2</v>
      </c>
      <c r="S198" s="104"/>
      <c r="T198" s="106">
        <f>SUM(T199:T216)</f>
        <v>0</v>
      </c>
      <c r="AR198" s="107" t="s">
        <v>46</v>
      </c>
      <c r="AT198" s="108" t="s">
        <v>42</v>
      </c>
      <c r="AU198" s="108" t="s">
        <v>45</v>
      </c>
      <c r="AY198" s="107" t="s">
        <v>90</v>
      </c>
      <c r="BK198" s="109">
        <f>SUM(BK199:BK216)</f>
        <v>0</v>
      </c>
    </row>
    <row r="199" spans="1:65" s="2" customFormat="1" ht="24.2" customHeight="1" x14ac:dyDescent="0.2">
      <c r="A199" s="21"/>
      <c r="B199" s="22"/>
      <c r="C199" s="112" t="s">
        <v>170</v>
      </c>
      <c r="D199" s="112" t="s">
        <v>92</v>
      </c>
      <c r="E199" s="113" t="s">
        <v>338</v>
      </c>
      <c r="F199" s="114" t="s">
        <v>339</v>
      </c>
      <c r="G199" s="115" t="s">
        <v>110</v>
      </c>
      <c r="H199" s="116">
        <v>1</v>
      </c>
      <c r="I199" s="117"/>
      <c r="J199" s="118">
        <f>ROUND(I199*H199,2)</f>
        <v>0</v>
      </c>
      <c r="K199" s="114" t="s">
        <v>96</v>
      </c>
      <c r="L199" s="24"/>
      <c r="M199" s="119" t="s">
        <v>9</v>
      </c>
      <c r="N199" s="120" t="s">
        <v>30</v>
      </c>
      <c r="O199" s="30"/>
      <c r="P199" s="121">
        <f>O199*H199</f>
        <v>0</v>
      </c>
      <c r="Q199" s="121">
        <v>0</v>
      </c>
      <c r="R199" s="121">
        <f>Q199*H199</f>
        <v>0</v>
      </c>
      <c r="S199" s="121">
        <v>0</v>
      </c>
      <c r="T199" s="122">
        <f>S199*H199</f>
        <v>0</v>
      </c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R199" s="123" t="s">
        <v>128</v>
      </c>
      <c r="AT199" s="123" t="s">
        <v>92</v>
      </c>
      <c r="AU199" s="123" t="s">
        <v>46</v>
      </c>
      <c r="AY199" s="12" t="s">
        <v>90</v>
      </c>
      <c r="BE199" s="124">
        <f>IF(N199="základní",J199,0)</f>
        <v>0</v>
      </c>
      <c r="BF199" s="124">
        <f>IF(N199="snížená",J199,0)</f>
        <v>0</v>
      </c>
      <c r="BG199" s="124">
        <f>IF(N199="zákl. přenesená",J199,0)</f>
        <v>0</v>
      </c>
      <c r="BH199" s="124">
        <f>IF(N199="sníž. přenesená",J199,0)</f>
        <v>0</v>
      </c>
      <c r="BI199" s="124">
        <f>IF(N199="nulová",J199,0)</f>
        <v>0</v>
      </c>
      <c r="BJ199" s="12" t="s">
        <v>45</v>
      </c>
      <c r="BK199" s="124">
        <f>ROUND(I199*H199,2)</f>
        <v>0</v>
      </c>
      <c r="BL199" s="12" t="s">
        <v>128</v>
      </c>
      <c r="BM199" s="123" t="s">
        <v>340</v>
      </c>
    </row>
    <row r="200" spans="1:65" s="2" customFormat="1" ht="11.25" x14ac:dyDescent="0.2">
      <c r="A200" s="21"/>
      <c r="B200" s="22"/>
      <c r="C200" s="23"/>
      <c r="D200" s="125" t="s">
        <v>99</v>
      </c>
      <c r="E200" s="23"/>
      <c r="F200" s="126" t="s">
        <v>341</v>
      </c>
      <c r="G200" s="23"/>
      <c r="H200" s="23"/>
      <c r="I200" s="127"/>
      <c r="J200" s="23"/>
      <c r="K200" s="23"/>
      <c r="L200" s="24"/>
      <c r="M200" s="128"/>
      <c r="N200" s="129"/>
      <c r="O200" s="30"/>
      <c r="P200" s="30"/>
      <c r="Q200" s="30"/>
      <c r="R200" s="30"/>
      <c r="S200" s="30"/>
      <c r="T200" s="3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T200" s="12" t="s">
        <v>99</v>
      </c>
      <c r="AU200" s="12" t="s">
        <v>46</v>
      </c>
    </row>
    <row r="201" spans="1:65" s="8" customFormat="1" ht="11.25" x14ac:dyDescent="0.2">
      <c r="B201" s="130"/>
      <c r="C201" s="131"/>
      <c r="D201" s="132" t="s">
        <v>101</v>
      </c>
      <c r="E201" s="133" t="s">
        <v>9</v>
      </c>
      <c r="F201" s="134" t="s">
        <v>154</v>
      </c>
      <c r="G201" s="131"/>
      <c r="H201" s="133" t="s">
        <v>9</v>
      </c>
      <c r="I201" s="135"/>
      <c r="J201" s="131"/>
      <c r="K201" s="131"/>
      <c r="L201" s="136"/>
      <c r="M201" s="137"/>
      <c r="N201" s="138"/>
      <c r="O201" s="138"/>
      <c r="P201" s="138"/>
      <c r="Q201" s="138"/>
      <c r="R201" s="138"/>
      <c r="S201" s="138"/>
      <c r="T201" s="139"/>
      <c r="AT201" s="140" t="s">
        <v>101</v>
      </c>
      <c r="AU201" s="140" t="s">
        <v>46</v>
      </c>
      <c r="AV201" s="8" t="s">
        <v>45</v>
      </c>
      <c r="AW201" s="8" t="s">
        <v>21</v>
      </c>
      <c r="AX201" s="8" t="s">
        <v>43</v>
      </c>
      <c r="AY201" s="140" t="s">
        <v>90</v>
      </c>
    </row>
    <row r="202" spans="1:65" s="9" customFormat="1" ht="11.25" x14ac:dyDescent="0.2">
      <c r="B202" s="141"/>
      <c r="C202" s="142"/>
      <c r="D202" s="132" t="s">
        <v>101</v>
      </c>
      <c r="E202" s="143" t="s">
        <v>9</v>
      </c>
      <c r="F202" s="144" t="s">
        <v>45</v>
      </c>
      <c r="G202" s="142"/>
      <c r="H202" s="145">
        <v>1</v>
      </c>
      <c r="I202" s="146"/>
      <c r="J202" s="142"/>
      <c r="K202" s="142"/>
      <c r="L202" s="147"/>
      <c r="M202" s="148"/>
      <c r="N202" s="149"/>
      <c r="O202" s="149"/>
      <c r="P202" s="149"/>
      <c r="Q202" s="149"/>
      <c r="R202" s="149"/>
      <c r="S202" s="149"/>
      <c r="T202" s="150"/>
      <c r="AT202" s="151" t="s">
        <v>101</v>
      </c>
      <c r="AU202" s="151" t="s">
        <v>46</v>
      </c>
      <c r="AV202" s="9" t="s">
        <v>46</v>
      </c>
      <c r="AW202" s="9" t="s">
        <v>21</v>
      </c>
      <c r="AX202" s="9" t="s">
        <v>43</v>
      </c>
      <c r="AY202" s="151" t="s">
        <v>90</v>
      </c>
    </row>
    <row r="203" spans="1:65" s="10" customFormat="1" ht="11.25" x14ac:dyDescent="0.2">
      <c r="B203" s="152"/>
      <c r="C203" s="153"/>
      <c r="D203" s="132" t="s">
        <v>101</v>
      </c>
      <c r="E203" s="154" t="s">
        <v>9</v>
      </c>
      <c r="F203" s="155" t="s">
        <v>102</v>
      </c>
      <c r="G203" s="153"/>
      <c r="H203" s="156">
        <v>1</v>
      </c>
      <c r="I203" s="157"/>
      <c r="J203" s="153"/>
      <c r="K203" s="153"/>
      <c r="L203" s="158"/>
      <c r="M203" s="159"/>
      <c r="N203" s="160"/>
      <c r="O203" s="160"/>
      <c r="P203" s="160"/>
      <c r="Q203" s="160"/>
      <c r="R203" s="160"/>
      <c r="S203" s="160"/>
      <c r="T203" s="161"/>
      <c r="AT203" s="162" t="s">
        <v>101</v>
      </c>
      <c r="AU203" s="162" t="s">
        <v>46</v>
      </c>
      <c r="AV203" s="10" t="s">
        <v>97</v>
      </c>
      <c r="AW203" s="10" t="s">
        <v>21</v>
      </c>
      <c r="AX203" s="10" t="s">
        <v>45</v>
      </c>
      <c r="AY203" s="162" t="s">
        <v>90</v>
      </c>
    </row>
    <row r="204" spans="1:65" s="2" customFormat="1" ht="16.5" customHeight="1" x14ac:dyDescent="0.2">
      <c r="A204" s="21"/>
      <c r="B204" s="22"/>
      <c r="C204" s="163" t="s">
        <v>175</v>
      </c>
      <c r="D204" s="163" t="s">
        <v>107</v>
      </c>
      <c r="E204" s="164" t="s">
        <v>342</v>
      </c>
      <c r="F204" s="165" t="s">
        <v>343</v>
      </c>
      <c r="G204" s="166" t="s">
        <v>110</v>
      </c>
      <c r="H204" s="167">
        <v>1</v>
      </c>
      <c r="I204" s="168"/>
      <c r="J204" s="169">
        <f>ROUND(I204*H204,2)</f>
        <v>0</v>
      </c>
      <c r="K204" s="165" t="s">
        <v>96</v>
      </c>
      <c r="L204" s="170"/>
      <c r="M204" s="171" t="s">
        <v>9</v>
      </c>
      <c r="N204" s="172" t="s">
        <v>30</v>
      </c>
      <c r="O204" s="30"/>
      <c r="P204" s="121">
        <f>O204*H204</f>
        <v>0</v>
      </c>
      <c r="Q204" s="121">
        <v>1.95E-2</v>
      </c>
      <c r="R204" s="121">
        <f>Q204*H204</f>
        <v>1.95E-2</v>
      </c>
      <c r="S204" s="121">
        <v>0</v>
      </c>
      <c r="T204" s="122">
        <f>S204*H204</f>
        <v>0</v>
      </c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R204" s="123" t="s">
        <v>196</v>
      </c>
      <c r="AT204" s="123" t="s">
        <v>107</v>
      </c>
      <c r="AU204" s="123" t="s">
        <v>46</v>
      </c>
      <c r="AY204" s="12" t="s">
        <v>90</v>
      </c>
      <c r="BE204" s="124">
        <f>IF(N204="základní",J204,0)</f>
        <v>0</v>
      </c>
      <c r="BF204" s="124">
        <f>IF(N204="snížená",J204,0)</f>
        <v>0</v>
      </c>
      <c r="BG204" s="124">
        <f>IF(N204="zákl. přenesená",J204,0)</f>
        <v>0</v>
      </c>
      <c r="BH204" s="124">
        <f>IF(N204="sníž. přenesená",J204,0)</f>
        <v>0</v>
      </c>
      <c r="BI204" s="124">
        <f>IF(N204="nulová",J204,0)</f>
        <v>0</v>
      </c>
      <c r="BJ204" s="12" t="s">
        <v>45</v>
      </c>
      <c r="BK204" s="124">
        <f>ROUND(I204*H204,2)</f>
        <v>0</v>
      </c>
      <c r="BL204" s="12" t="s">
        <v>128</v>
      </c>
      <c r="BM204" s="123" t="s">
        <v>344</v>
      </c>
    </row>
    <row r="205" spans="1:65" s="2" customFormat="1" ht="11.25" x14ac:dyDescent="0.2">
      <c r="A205" s="21"/>
      <c r="B205" s="22"/>
      <c r="C205" s="23"/>
      <c r="D205" s="125" t="s">
        <v>99</v>
      </c>
      <c r="E205" s="23"/>
      <c r="F205" s="126" t="s">
        <v>345</v>
      </c>
      <c r="G205" s="23"/>
      <c r="H205" s="23"/>
      <c r="I205" s="127"/>
      <c r="J205" s="23"/>
      <c r="K205" s="23"/>
      <c r="L205" s="24"/>
      <c r="M205" s="128"/>
      <c r="N205" s="129"/>
      <c r="O205" s="30"/>
      <c r="P205" s="30"/>
      <c r="Q205" s="30"/>
      <c r="R205" s="30"/>
      <c r="S205" s="30"/>
      <c r="T205" s="3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T205" s="12" t="s">
        <v>99</v>
      </c>
      <c r="AU205" s="12" t="s">
        <v>46</v>
      </c>
    </row>
    <row r="206" spans="1:65" s="2" customFormat="1" ht="16.5" customHeight="1" x14ac:dyDescent="0.2">
      <c r="A206" s="21"/>
      <c r="B206" s="22"/>
      <c r="C206" s="112" t="s">
        <v>182</v>
      </c>
      <c r="D206" s="112" t="s">
        <v>92</v>
      </c>
      <c r="E206" s="113" t="s">
        <v>346</v>
      </c>
      <c r="F206" s="114" t="s">
        <v>347</v>
      </c>
      <c r="G206" s="115" t="s">
        <v>110</v>
      </c>
      <c r="H206" s="116">
        <v>1</v>
      </c>
      <c r="I206" s="117"/>
      <c r="J206" s="118">
        <f>ROUND(I206*H206,2)</f>
        <v>0</v>
      </c>
      <c r="K206" s="114" t="s">
        <v>96</v>
      </c>
      <c r="L206" s="24"/>
      <c r="M206" s="119" t="s">
        <v>9</v>
      </c>
      <c r="N206" s="120" t="s">
        <v>30</v>
      </c>
      <c r="O206" s="30"/>
      <c r="P206" s="121">
        <f>O206*H206</f>
        <v>0</v>
      </c>
      <c r="Q206" s="121">
        <v>0</v>
      </c>
      <c r="R206" s="121">
        <f>Q206*H206</f>
        <v>0</v>
      </c>
      <c r="S206" s="121">
        <v>0</v>
      </c>
      <c r="T206" s="122">
        <f>S206*H206</f>
        <v>0</v>
      </c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R206" s="123" t="s">
        <v>128</v>
      </c>
      <c r="AT206" s="123" t="s">
        <v>92</v>
      </c>
      <c r="AU206" s="123" t="s">
        <v>46</v>
      </c>
      <c r="AY206" s="12" t="s">
        <v>90</v>
      </c>
      <c r="BE206" s="124">
        <f>IF(N206="základní",J206,0)</f>
        <v>0</v>
      </c>
      <c r="BF206" s="124">
        <f>IF(N206="snížená",J206,0)</f>
        <v>0</v>
      </c>
      <c r="BG206" s="124">
        <f>IF(N206="zákl. přenesená",J206,0)</f>
        <v>0</v>
      </c>
      <c r="BH206" s="124">
        <f>IF(N206="sníž. přenesená",J206,0)</f>
        <v>0</v>
      </c>
      <c r="BI206" s="124">
        <f>IF(N206="nulová",J206,0)</f>
        <v>0</v>
      </c>
      <c r="BJ206" s="12" t="s">
        <v>45</v>
      </c>
      <c r="BK206" s="124">
        <f>ROUND(I206*H206,2)</f>
        <v>0</v>
      </c>
      <c r="BL206" s="12" t="s">
        <v>128</v>
      </c>
      <c r="BM206" s="123" t="s">
        <v>348</v>
      </c>
    </row>
    <row r="207" spans="1:65" s="2" customFormat="1" ht="11.25" x14ac:dyDescent="0.2">
      <c r="A207" s="21"/>
      <c r="B207" s="22"/>
      <c r="C207" s="23"/>
      <c r="D207" s="125" t="s">
        <v>99</v>
      </c>
      <c r="E207" s="23"/>
      <c r="F207" s="126" t="s">
        <v>349</v>
      </c>
      <c r="G207" s="23"/>
      <c r="H207" s="23"/>
      <c r="I207" s="127"/>
      <c r="J207" s="23"/>
      <c r="K207" s="23"/>
      <c r="L207" s="24"/>
      <c r="M207" s="128"/>
      <c r="N207" s="129"/>
      <c r="O207" s="30"/>
      <c r="P207" s="30"/>
      <c r="Q207" s="30"/>
      <c r="R207" s="30"/>
      <c r="S207" s="30"/>
      <c r="T207" s="3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T207" s="12" t="s">
        <v>99</v>
      </c>
      <c r="AU207" s="12" t="s">
        <v>46</v>
      </c>
    </row>
    <row r="208" spans="1:65" s="8" customFormat="1" ht="11.25" x14ac:dyDescent="0.2">
      <c r="B208" s="130"/>
      <c r="C208" s="131"/>
      <c r="D208" s="132" t="s">
        <v>101</v>
      </c>
      <c r="E208" s="133" t="s">
        <v>9</v>
      </c>
      <c r="F208" s="134" t="s">
        <v>154</v>
      </c>
      <c r="G208" s="131"/>
      <c r="H208" s="133" t="s">
        <v>9</v>
      </c>
      <c r="I208" s="135"/>
      <c r="J208" s="131"/>
      <c r="K208" s="131"/>
      <c r="L208" s="136"/>
      <c r="M208" s="137"/>
      <c r="N208" s="138"/>
      <c r="O208" s="138"/>
      <c r="P208" s="138"/>
      <c r="Q208" s="138"/>
      <c r="R208" s="138"/>
      <c r="S208" s="138"/>
      <c r="T208" s="139"/>
      <c r="AT208" s="140" t="s">
        <v>101</v>
      </c>
      <c r="AU208" s="140" t="s">
        <v>46</v>
      </c>
      <c r="AV208" s="8" t="s">
        <v>45</v>
      </c>
      <c r="AW208" s="8" t="s">
        <v>21</v>
      </c>
      <c r="AX208" s="8" t="s">
        <v>43</v>
      </c>
      <c r="AY208" s="140" t="s">
        <v>90</v>
      </c>
    </row>
    <row r="209" spans="1:65" s="9" customFormat="1" ht="11.25" x14ac:dyDescent="0.2">
      <c r="B209" s="141"/>
      <c r="C209" s="142"/>
      <c r="D209" s="132" t="s">
        <v>101</v>
      </c>
      <c r="E209" s="143" t="s">
        <v>9</v>
      </c>
      <c r="F209" s="144" t="s">
        <v>45</v>
      </c>
      <c r="G209" s="142"/>
      <c r="H209" s="145">
        <v>1</v>
      </c>
      <c r="I209" s="146"/>
      <c r="J209" s="142"/>
      <c r="K209" s="142"/>
      <c r="L209" s="147"/>
      <c r="M209" s="148"/>
      <c r="N209" s="149"/>
      <c r="O209" s="149"/>
      <c r="P209" s="149"/>
      <c r="Q209" s="149"/>
      <c r="R209" s="149"/>
      <c r="S209" s="149"/>
      <c r="T209" s="150"/>
      <c r="AT209" s="151" t="s">
        <v>101</v>
      </c>
      <c r="AU209" s="151" t="s">
        <v>46</v>
      </c>
      <c r="AV209" s="9" t="s">
        <v>46</v>
      </c>
      <c r="AW209" s="9" t="s">
        <v>21</v>
      </c>
      <c r="AX209" s="9" t="s">
        <v>43</v>
      </c>
      <c r="AY209" s="151" t="s">
        <v>90</v>
      </c>
    </row>
    <row r="210" spans="1:65" s="10" customFormat="1" ht="11.25" x14ac:dyDescent="0.2">
      <c r="B210" s="152"/>
      <c r="C210" s="153"/>
      <c r="D210" s="132" t="s">
        <v>101</v>
      </c>
      <c r="E210" s="154" t="s">
        <v>9</v>
      </c>
      <c r="F210" s="155" t="s">
        <v>102</v>
      </c>
      <c r="G210" s="153"/>
      <c r="H210" s="156">
        <v>1</v>
      </c>
      <c r="I210" s="157"/>
      <c r="J210" s="153"/>
      <c r="K210" s="153"/>
      <c r="L210" s="158"/>
      <c r="M210" s="159"/>
      <c r="N210" s="160"/>
      <c r="O210" s="160"/>
      <c r="P210" s="160"/>
      <c r="Q210" s="160"/>
      <c r="R210" s="160"/>
      <c r="S210" s="160"/>
      <c r="T210" s="161"/>
      <c r="AT210" s="162" t="s">
        <v>101</v>
      </c>
      <c r="AU210" s="162" t="s">
        <v>46</v>
      </c>
      <c r="AV210" s="10" t="s">
        <v>97</v>
      </c>
      <c r="AW210" s="10" t="s">
        <v>21</v>
      </c>
      <c r="AX210" s="10" t="s">
        <v>45</v>
      </c>
      <c r="AY210" s="162" t="s">
        <v>90</v>
      </c>
    </row>
    <row r="211" spans="1:65" s="2" customFormat="1" ht="16.5" customHeight="1" x14ac:dyDescent="0.2">
      <c r="A211" s="21"/>
      <c r="B211" s="22"/>
      <c r="C211" s="163" t="s">
        <v>191</v>
      </c>
      <c r="D211" s="163" t="s">
        <v>107</v>
      </c>
      <c r="E211" s="164" t="s">
        <v>248</v>
      </c>
      <c r="F211" s="165" t="s">
        <v>249</v>
      </c>
      <c r="G211" s="166" t="s">
        <v>110</v>
      </c>
      <c r="H211" s="167">
        <v>1</v>
      </c>
      <c r="I211" s="168"/>
      <c r="J211" s="169">
        <f>ROUND(I211*H211,2)</f>
        <v>0</v>
      </c>
      <c r="K211" s="165" t="s">
        <v>96</v>
      </c>
      <c r="L211" s="170"/>
      <c r="M211" s="171" t="s">
        <v>9</v>
      </c>
      <c r="N211" s="172" t="s">
        <v>30</v>
      </c>
      <c r="O211" s="30"/>
      <c r="P211" s="121">
        <f>O211*H211</f>
        <v>0</v>
      </c>
      <c r="Q211" s="121">
        <v>4.7000000000000002E-3</v>
      </c>
      <c r="R211" s="121">
        <f>Q211*H211</f>
        <v>4.7000000000000002E-3</v>
      </c>
      <c r="S211" s="121">
        <v>0</v>
      </c>
      <c r="T211" s="122">
        <f>S211*H211</f>
        <v>0</v>
      </c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R211" s="123" t="s">
        <v>196</v>
      </c>
      <c r="AT211" s="123" t="s">
        <v>107</v>
      </c>
      <c r="AU211" s="123" t="s">
        <v>46</v>
      </c>
      <c r="AY211" s="12" t="s">
        <v>90</v>
      </c>
      <c r="BE211" s="124">
        <f>IF(N211="základní",J211,0)</f>
        <v>0</v>
      </c>
      <c r="BF211" s="124">
        <f>IF(N211="snížená",J211,0)</f>
        <v>0</v>
      </c>
      <c r="BG211" s="124">
        <f>IF(N211="zákl. přenesená",J211,0)</f>
        <v>0</v>
      </c>
      <c r="BH211" s="124">
        <f>IF(N211="sníž. přenesená",J211,0)</f>
        <v>0</v>
      </c>
      <c r="BI211" s="124">
        <f>IF(N211="nulová",J211,0)</f>
        <v>0</v>
      </c>
      <c r="BJ211" s="12" t="s">
        <v>45</v>
      </c>
      <c r="BK211" s="124">
        <f>ROUND(I211*H211,2)</f>
        <v>0</v>
      </c>
      <c r="BL211" s="12" t="s">
        <v>128</v>
      </c>
      <c r="BM211" s="123" t="s">
        <v>350</v>
      </c>
    </row>
    <row r="212" spans="1:65" s="2" customFormat="1" ht="11.25" x14ac:dyDescent="0.2">
      <c r="A212" s="21"/>
      <c r="B212" s="22"/>
      <c r="C212" s="23"/>
      <c r="D212" s="125" t="s">
        <v>99</v>
      </c>
      <c r="E212" s="23"/>
      <c r="F212" s="126" t="s">
        <v>250</v>
      </c>
      <c r="G212" s="23"/>
      <c r="H212" s="23"/>
      <c r="I212" s="127"/>
      <c r="J212" s="23"/>
      <c r="K212" s="23"/>
      <c r="L212" s="24"/>
      <c r="M212" s="128"/>
      <c r="N212" s="129"/>
      <c r="O212" s="30"/>
      <c r="P212" s="30"/>
      <c r="Q212" s="30"/>
      <c r="R212" s="30"/>
      <c r="S212" s="30"/>
      <c r="T212" s="3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T212" s="12" t="s">
        <v>99</v>
      </c>
      <c r="AU212" s="12" t="s">
        <v>46</v>
      </c>
    </row>
    <row r="213" spans="1:65" s="2" customFormat="1" ht="24.2" customHeight="1" x14ac:dyDescent="0.2">
      <c r="A213" s="21"/>
      <c r="B213" s="22"/>
      <c r="C213" s="112" t="s">
        <v>196</v>
      </c>
      <c r="D213" s="112" t="s">
        <v>92</v>
      </c>
      <c r="E213" s="113" t="s">
        <v>251</v>
      </c>
      <c r="F213" s="114" t="s">
        <v>252</v>
      </c>
      <c r="G213" s="115" t="s">
        <v>162</v>
      </c>
      <c r="H213" s="116">
        <v>2.4E-2</v>
      </c>
      <c r="I213" s="117"/>
      <c r="J213" s="118">
        <f>ROUND(I213*H213,2)</f>
        <v>0</v>
      </c>
      <c r="K213" s="114" t="s">
        <v>96</v>
      </c>
      <c r="L213" s="24"/>
      <c r="M213" s="119" t="s">
        <v>9</v>
      </c>
      <c r="N213" s="120" t="s">
        <v>30</v>
      </c>
      <c r="O213" s="30"/>
      <c r="P213" s="121">
        <f>O213*H213</f>
        <v>0</v>
      </c>
      <c r="Q213" s="121">
        <v>0</v>
      </c>
      <c r="R213" s="121">
        <f>Q213*H213</f>
        <v>0</v>
      </c>
      <c r="S213" s="121">
        <v>0</v>
      </c>
      <c r="T213" s="122">
        <f>S213*H213</f>
        <v>0</v>
      </c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R213" s="123" t="s">
        <v>128</v>
      </c>
      <c r="AT213" s="123" t="s">
        <v>92</v>
      </c>
      <c r="AU213" s="123" t="s">
        <v>46</v>
      </c>
      <c r="AY213" s="12" t="s">
        <v>90</v>
      </c>
      <c r="BE213" s="124">
        <f>IF(N213="základní",J213,0)</f>
        <v>0</v>
      </c>
      <c r="BF213" s="124">
        <f>IF(N213="snížená",J213,0)</f>
        <v>0</v>
      </c>
      <c r="BG213" s="124">
        <f>IF(N213="zákl. přenesená",J213,0)</f>
        <v>0</v>
      </c>
      <c r="BH213" s="124">
        <f>IF(N213="sníž. přenesená",J213,0)</f>
        <v>0</v>
      </c>
      <c r="BI213" s="124">
        <f>IF(N213="nulová",J213,0)</f>
        <v>0</v>
      </c>
      <c r="BJ213" s="12" t="s">
        <v>45</v>
      </c>
      <c r="BK213" s="124">
        <f>ROUND(I213*H213,2)</f>
        <v>0</v>
      </c>
      <c r="BL213" s="12" t="s">
        <v>128</v>
      </c>
      <c r="BM213" s="123" t="s">
        <v>351</v>
      </c>
    </row>
    <row r="214" spans="1:65" s="2" customFormat="1" ht="11.25" x14ac:dyDescent="0.2">
      <c r="A214" s="21"/>
      <c r="B214" s="22"/>
      <c r="C214" s="23"/>
      <c r="D214" s="125" t="s">
        <v>99</v>
      </c>
      <c r="E214" s="23"/>
      <c r="F214" s="126" t="s">
        <v>253</v>
      </c>
      <c r="G214" s="23"/>
      <c r="H214" s="23"/>
      <c r="I214" s="127"/>
      <c r="J214" s="23"/>
      <c r="K214" s="23"/>
      <c r="L214" s="24"/>
      <c r="M214" s="128"/>
      <c r="N214" s="129"/>
      <c r="O214" s="30"/>
      <c r="P214" s="30"/>
      <c r="Q214" s="30"/>
      <c r="R214" s="30"/>
      <c r="S214" s="30"/>
      <c r="T214" s="3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T214" s="12" t="s">
        <v>99</v>
      </c>
      <c r="AU214" s="12" t="s">
        <v>46</v>
      </c>
    </row>
    <row r="215" spans="1:65" s="2" customFormat="1" ht="24.2" customHeight="1" x14ac:dyDescent="0.2">
      <c r="A215" s="21"/>
      <c r="B215" s="22"/>
      <c r="C215" s="112" t="s">
        <v>201</v>
      </c>
      <c r="D215" s="112" t="s">
        <v>92</v>
      </c>
      <c r="E215" s="113" t="s">
        <v>254</v>
      </c>
      <c r="F215" s="114" t="s">
        <v>255</v>
      </c>
      <c r="G215" s="115" t="s">
        <v>162</v>
      </c>
      <c r="H215" s="116">
        <v>2.4E-2</v>
      </c>
      <c r="I215" s="117"/>
      <c r="J215" s="118">
        <f>ROUND(I215*H215,2)</f>
        <v>0</v>
      </c>
      <c r="K215" s="114" t="s">
        <v>96</v>
      </c>
      <c r="L215" s="24"/>
      <c r="M215" s="119" t="s">
        <v>9</v>
      </c>
      <c r="N215" s="120" t="s">
        <v>30</v>
      </c>
      <c r="O215" s="30"/>
      <c r="P215" s="121">
        <f>O215*H215</f>
        <v>0</v>
      </c>
      <c r="Q215" s="121">
        <v>0</v>
      </c>
      <c r="R215" s="121">
        <f>Q215*H215</f>
        <v>0</v>
      </c>
      <c r="S215" s="121">
        <v>0</v>
      </c>
      <c r="T215" s="122">
        <f>S215*H215</f>
        <v>0</v>
      </c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R215" s="123" t="s">
        <v>128</v>
      </c>
      <c r="AT215" s="123" t="s">
        <v>92</v>
      </c>
      <c r="AU215" s="123" t="s">
        <v>46</v>
      </c>
      <c r="AY215" s="12" t="s">
        <v>90</v>
      </c>
      <c r="BE215" s="124">
        <f>IF(N215="základní",J215,0)</f>
        <v>0</v>
      </c>
      <c r="BF215" s="124">
        <f>IF(N215="snížená",J215,0)</f>
        <v>0</v>
      </c>
      <c r="BG215" s="124">
        <f>IF(N215="zákl. přenesená",J215,0)</f>
        <v>0</v>
      </c>
      <c r="BH215" s="124">
        <f>IF(N215="sníž. přenesená",J215,0)</f>
        <v>0</v>
      </c>
      <c r="BI215" s="124">
        <f>IF(N215="nulová",J215,0)</f>
        <v>0</v>
      </c>
      <c r="BJ215" s="12" t="s">
        <v>45</v>
      </c>
      <c r="BK215" s="124">
        <f>ROUND(I215*H215,2)</f>
        <v>0</v>
      </c>
      <c r="BL215" s="12" t="s">
        <v>128</v>
      </c>
      <c r="BM215" s="123" t="s">
        <v>352</v>
      </c>
    </row>
    <row r="216" spans="1:65" s="2" customFormat="1" ht="11.25" x14ac:dyDescent="0.2">
      <c r="A216" s="21"/>
      <c r="B216" s="22"/>
      <c r="C216" s="23"/>
      <c r="D216" s="125" t="s">
        <v>99</v>
      </c>
      <c r="E216" s="23"/>
      <c r="F216" s="126" t="s">
        <v>256</v>
      </c>
      <c r="G216" s="23"/>
      <c r="H216" s="23"/>
      <c r="I216" s="127"/>
      <c r="J216" s="23"/>
      <c r="K216" s="23"/>
      <c r="L216" s="24"/>
      <c r="M216" s="128"/>
      <c r="N216" s="129"/>
      <c r="O216" s="30"/>
      <c r="P216" s="30"/>
      <c r="Q216" s="30"/>
      <c r="R216" s="30"/>
      <c r="S216" s="30"/>
      <c r="T216" s="3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T216" s="12" t="s">
        <v>99</v>
      </c>
      <c r="AU216" s="12" t="s">
        <v>46</v>
      </c>
    </row>
    <row r="217" spans="1:65" s="7" customFormat="1" ht="22.9" customHeight="1" x14ac:dyDescent="0.2">
      <c r="B217" s="96"/>
      <c r="C217" s="97"/>
      <c r="D217" s="98" t="s">
        <v>42</v>
      </c>
      <c r="E217" s="110" t="s">
        <v>257</v>
      </c>
      <c r="F217" s="110" t="s">
        <v>258</v>
      </c>
      <c r="G217" s="97"/>
      <c r="H217" s="97"/>
      <c r="I217" s="100"/>
      <c r="J217" s="111">
        <f>BK217</f>
        <v>0</v>
      </c>
      <c r="K217" s="97"/>
      <c r="L217" s="102"/>
      <c r="M217" s="103"/>
      <c r="N217" s="104"/>
      <c r="O217" s="104"/>
      <c r="P217" s="105">
        <f>SUM(P218:P226)</f>
        <v>0</v>
      </c>
      <c r="Q217" s="104"/>
      <c r="R217" s="105">
        <f>SUM(R218:R226)</f>
        <v>0.10749060000000001</v>
      </c>
      <c r="S217" s="104"/>
      <c r="T217" s="106">
        <f>SUM(T218:T226)</f>
        <v>2.64461E-2</v>
      </c>
      <c r="AR217" s="107" t="s">
        <v>46</v>
      </c>
      <c r="AT217" s="108" t="s">
        <v>42</v>
      </c>
      <c r="AU217" s="108" t="s">
        <v>45</v>
      </c>
      <c r="AY217" s="107" t="s">
        <v>90</v>
      </c>
      <c r="BK217" s="109">
        <f>SUM(BK218:BK226)</f>
        <v>0</v>
      </c>
    </row>
    <row r="218" spans="1:65" s="2" customFormat="1" ht="16.5" customHeight="1" x14ac:dyDescent="0.2">
      <c r="A218" s="21"/>
      <c r="B218" s="22"/>
      <c r="C218" s="112" t="s">
        <v>206</v>
      </c>
      <c r="D218" s="112" t="s">
        <v>92</v>
      </c>
      <c r="E218" s="113" t="s">
        <v>259</v>
      </c>
      <c r="F218" s="114" t="s">
        <v>260</v>
      </c>
      <c r="G218" s="115" t="s">
        <v>112</v>
      </c>
      <c r="H218" s="116">
        <v>85.31</v>
      </c>
      <c r="I218" s="117"/>
      <c r="J218" s="118">
        <f>ROUND(I218*H218,2)</f>
        <v>0</v>
      </c>
      <c r="K218" s="114" t="s">
        <v>96</v>
      </c>
      <c r="L218" s="24"/>
      <c r="M218" s="119" t="s">
        <v>9</v>
      </c>
      <c r="N218" s="120" t="s">
        <v>30</v>
      </c>
      <c r="O218" s="30"/>
      <c r="P218" s="121">
        <f>O218*H218</f>
        <v>0</v>
      </c>
      <c r="Q218" s="121">
        <v>1E-3</v>
      </c>
      <c r="R218" s="121">
        <f>Q218*H218</f>
        <v>8.5310000000000011E-2</v>
      </c>
      <c r="S218" s="121">
        <v>3.1E-4</v>
      </c>
      <c r="T218" s="122">
        <f>S218*H218</f>
        <v>2.64461E-2</v>
      </c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R218" s="123" t="s">
        <v>128</v>
      </c>
      <c r="AT218" s="123" t="s">
        <v>92</v>
      </c>
      <c r="AU218" s="123" t="s">
        <v>46</v>
      </c>
      <c r="AY218" s="12" t="s">
        <v>90</v>
      </c>
      <c r="BE218" s="124">
        <f>IF(N218="základní",J218,0)</f>
        <v>0</v>
      </c>
      <c r="BF218" s="124">
        <f>IF(N218="snížená",J218,0)</f>
        <v>0</v>
      </c>
      <c r="BG218" s="124">
        <f>IF(N218="zákl. přenesená",J218,0)</f>
        <v>0</v>
      </c>
      <c r="BH218" s="124">
        <f>IF(N218="sníž. přenesená",J218,0)</f>
        <v>0</v>
      </c>
      <c r="BI218" s="124">
        <f>IF(N218="nulová",J218,0)</f>
        <v>0</v>
      </c>
      <c r="BJ218" s="12" t="s">
        <v>45</v>
      </c>
      <c r="BK218" s="124">
        <f>ROUND(I218*H218,2)</f>
        <v>0</v>
      </c>
      <c r="BL218" s="12" t="s">
        <v>128</v>
      </c>
      <c r="BM218" s="123" t="s">
        <v>261</v>
      </c>
    </row>
    <row r="219" spans="1:65" s="2" customFormat="1" ht="11.25" x14ac:dyDescent="0.2">
      <c r="A219" s="21"/>
      <c r="B219" s="22"/>
      <c r="C219" s="23"/>
      <c r="D219" s="125" t="s">
        <v>99</v>
      </c>
      <c r="E219" s="23"/>
      <c r="F219" s="126" t="s">
        <v>262</v>
      </c>
      <c r="G219" s="23"/>
      <c r="H219" s="23"/>
      <c r="I219" s="127"/>
      <c r="J219" s="23"/>
      <c r="K219" s="23"/>
      <c r="L219" s="24"/>
      <c r="M219" s="128"/>
      <c r="N219" s="129"/>
      <c r="O219" s="30"/>
      <c r="P219" s="30"/>
      <c r="Q219" s="30"/>
      <c r="R219" s="30"/>
      <c r="S219" s="30"/>
      <c r="T219" s="3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T219" s="12" t="s">
        <v>99</v>
      </c>
      <c r="AU219" s="12" t="s">
        <v>46</v>
      </c>
    </row>
    <row r="220" spans="1:65" s="8" customFormat="1" ht="11.25" x14ac:dyDescent="0.2">
      <c r="B220" s="130"/>
      <c r="C220" s="131"/>
      <c r="D220" s="132" t="s">
        <v>101</v>
      </c>
      <c r="E220" s="133" t="s">
        <v>9</v>
      </c>
      <c r="F220" s="134" t="s">
        <v>154</v>
      </c>
      <c r="G220" s="131"/>
      <c r="H220" s="133" t="s">
        <v>9</v>
      </c>
      <c r="I220" s="135"/>
      <c r="J220" s="131"/>
      <c r="K220" s="131"/>
      <c r="L220" s="136"/>
      <c r="M220" s="137"/>
      <c r="N220" s="138"/>
      <c r="O220" s="138"/>
      <c r="P220" s="138"/>
      <c r="Q220" s="138"/>
      <c r="R220" s="138"/>
      <c r="S220" s="138"/>
      <c r="T220" s="139"/>
      <c r="AT220" s="140" t="s">
        <v>101</v>
      </c>
      <c r="AU220" s="140" t="s">
        <v>46</v>
      </c>
      <c r="AV220" s="8" t="s">
        <v>45</v>
      </c>
      <c r="AW220" s="8" t="s">
        <v>21</v>
      </c>
      <c r="AX220" s="8" t="s">
        <v>43</v>
      </c>
      <c r="AY220" s="140" t="s">
        <v>90</v>
      </c>
    </row>
    <row r="221" spans="1:65" s="9" customFormat="1" ht="11.25" x14ac:dyDescent="0.2">
      <c r="B221" s="141"/>
      <c r="C221" s="142"/>
      <c r="D221" s="132" t="s">
        <v>101</v>
      </c>
      <c r="E221" s="143" t="s">
        <v>9</v>
      </c>
      <c r="F221" s="144" t="s">
        <v>321</v>
      </c>
      <c r="G221" s="142"/>
      <c r="H221" s="145">
        <v>18.704999999999998</v>
      </c>
      <c r="I221" s="146"/>
      <c r="J221" s="142"/>
      <c r="K221" s="142"/>
      <c r="L221" s="147"/>
      <c r="M221" s="148"/>
      <c r="N221" s="149"/>
      <c r="O221" s="149"/>
      <c r="P221" s="149"/>
      <c r="Q221" s="149"/>
      <c r="R221" s="149"/>
      <c r="S221" s="149"/>
      <c r="T221" s="150"/>
      <c r="AT221" s="151" t="s">
        <v>101</v>
      </c>
      <c r="AU221" s="151" t="s">
        <v>46</v>
      </c>
      <c r="AV221" s="9" t="s">
        <v>46</v>
      </c>
      <c r="AW221" s="9" t="s">
        <v>21</v>
      </c>
      <c r="AX221" s="9" t="s">
        <v>43</v>
      </c>
      <c r="AY221" s="151" t="s">
        <v>90</v>
      </c>
    </row>
    <row r="222" spans="1:65" s="9" customFormat="1" ht="11.25" x14ac:dyDescent="0.2">
      <c r="B222" s="141"/>
      <c r="C222" s="142"/>
      <c r="D222" s="132" t="s">
        <v>101</v>
      </c>
      <c r="E222" s="143" t="s">
        <v>9</v>
      </c>
      <c r="F222" s="144" t="s">
        <v>353</v>
      </c>
      <c r="G222" s="142"/>
      <c r="H222" s="145">
        <v>66.605000000000004</v>
      </c>
      <c r="I222" s="146"/>
      <c r="J222" s="142"/>
      <c r="K222" s="142"/>
      <c r="L222" s="147"/>
      <c r="M222" s="148"/>
      <c r="N222" s="149"/>
      <c r="O222" s="149"/>
      <c r="P222" s="149"/>
      <c r="Q222" s="149"/>
      <c r="R222" s="149"/>
      <c r="S222" s="149"/>
      <c r="T222" s="150"/>
      <c r="AT222" s="151" t="s">
        <v>101</v>
      </c>
      <c r="AU222" s="151" t="s">
        <v>46</v>
      </c>
      <c r="AV222" s="9" t="s">
        <v>46</v>
      </c>
      <c r="AW222" s="9" t="s">
        <v>21</v>
      </c>
      <c r="AX222" s="9" t="s">
        <v>43</v>
      </c>
      <c r="AY222" s="151" t="s">
        <v>90</v>
      </c>
    </row>
    <row r="223" spans="1:65" s="10" customFormat="1" ht="11.25" x14ac:dyDescent="0.2">
      <c r="B223" s="152"/>
      <c r="C223" s="153"/>
      <c r="D223" s="132" t="s">
        <v>101</v>
      </c>
      <c r="E223" s="154" t="s">
        <v>52</v>
      </c>
      <c r="F223" s="155" t="s">
        <v>102</v>
      </c>
      <c r="G223" s="153"/>
      <c r="H223" s="156">
        <v>85.31</v>
      </c>
      <c r="I223" s="157"/>
      <c r="J223" s="153"/>
      <c r="K223" s="153"/>
      <c r="L223" s="158"/>
      <c r="M223" s="159"/>
      <c r="N223" s="160"/>
      <c r="O223" s="160"/>
      <c r="P223" s="160"/>
      <c r="Q223" s="160"/>
      <c r="R223" s="160"/>
      <c r="S223" s="160"/>
      <c r="T223" s="161"/>
      <c r="AT223" s="162" t="s">
        <v>101</v>
      </c>
      <c r="AU223" s="162" t="s">
        <v>46</v>
      </c>
      <c r="AV223" s="10" t="s">
        <v>97</v>
      </c>
      <c r="AW223" s="10" t="s">
        <v>21</v>
      </c>
      <c r="AX223" s="10" t="s">
        <v>45</v>
      </c>
      <c r="AY223" s="162" t="s">
        <v>90</v>
      </c>
    </row>
    <row r="224" spans="1:65" s="2" customFormat="1" ht="24.2" customHeight="1" x14ac:dyDescent="0.2">
      <c r="A224" s="21"/>
      <c r="B224" s="22"/>
      <c r="C224" s="112" t="s">
        <v>209</v>
      </c>
      <c r="D224" s="112" t="s">
        <v>92</v>
      </c>
      <c r="E224" s="113" t="s">
        <v>265</v>
      </c>
      <c r="F224" s="114" t="s">
        <v>266</v>
      </c>
      <c r="G224" s="115" t="s">
        <v>112</v>
      </c>
      <c r="H224" s="116">
        <v>85.31</v>
      </c>
      <c r="I224" s="117"/>
      <c r="J224" s="118">
        <f>ROUND(I224*H224,2)</f>
        <v>0</v>
      </c>
      <c r="K224" s="114" t="s">
        <v>96</v>
      </c>
      <c r="L224" s="24"/>
      <c r="M224" s="119" t="s">
        <v>9</v>
      </c>
      <c r="N224" s="120" t="s">
        <v>30</v>
      </c>
      <c r="O224" s="30"/>
      <c r="P224" s="121">
        <f>O224*H224</f>
        <v>0</v>
      </c>
      <c r="Q224" s="121">
        <v>2.5999999999999998E-4</v>
      </c>
      <c r="R224" s="121">
        <f>Q224*H224</f>
        <v>2.2180599999999998E-2</v>
      </c>
      <c r="S224" s="121">
        <v>0</v>
      </c>
      <c r="T224" s="122">
        <f>S224*H224</f>
        <v>0</v>
      </c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R224" s="123" t="s">
        <v>128</v>
      </c>
      <c r="AT224" s="123" t="s">
        <v>92</v>
      </c>
      <c r="AU224" s="123" t="s">
        <v>46</v>
      </c>
      <c r="AY224" s="12" t="s">
        <v>90</v>
      </c>
      <c r="BE224" s="124">
        <f>IF(N224="základní",J224,0)</f>
        <v>0</v>
      </c>
      <c r="BF224" s="124">
        <f>IF(N224="snížená",J224,0)</f>
        <v>0</v>
      </c>
      <c r="BG224" s="124">
        <f>IF(N224="zákl. přenesená",J224,0)</f>
        <v>0</v>
      </c>
      <c r="BH224" s="124">
        <f>IF(N224="sníž. přenesená",J224,0)</f>
        <v>0</v>
      </c>
      <c r="BI224" s="124">
        <f>IF(N224="nulová",J224,0)</f>
        <v>0</v>
      </c>
      <c r="BJ224" s="12" t="s">
        <v>45</v>
      </c>
      <c r="BK224" s="124">
        <f>ROUND(I224*H224,2)</f>
        <v>0</v>
      </c>
      <c r="BL224" s="12" t="s">
        <v>128</v>
      </c>
      <c r="BM224" s="123" t="s">
        <v>267</v>
      </c>
    </row>
    <row r="225" spans="1:65" s="2" customFormat="1" ht="11.25" x14ac:dyDescent="0.2">
      <c r="A225" s="21"/>
      <c r="B225" s="22"/>
      <c r="C225" s="23"/>
      <c r="D225" s="125" t="s">
        <v>99</v>
      </c>
      <c r="E225" s="23"/>
      <c r="F225" s="126" t="s">
        <v>268</v>
      </c>
      <c r="G225" s="23"/>
      <c r="H225" s="23"/>
      <c r="I225" s="127"/>
      <c r="J225" s="23"/>
      <c r="K225" s="23"/>
      <c r="L225" s="24"/>
      <c r="M225" s="128"/>
      <c r="N225" s="129"/>
      <c r="O225" s="30"/>
      <c r="P225" s="30"/>
      <c r="Q225" s="30"/>
      <c r="R225" s="30"/>
      <c r="S225" s="30"/>
      <c r="T225" s="3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T225" s="12" t="s">
        <v>99</v>
      </c>
      <c r="AU225" s="12" t="s">
        <v>46</v>
      </c>
    </row>
    <row r="226" spans="1:65" s="9" customFormat="1" ht="11.25" x14ac:dyDescent="0.2">
      <c r="B226" s="141"/>
      <c r="C226" s="142"/>
      <c r="D226" s="132" t="s">
        <v>101</v>
      </c>
      <c r="E226" s="143" t="s">
        <v>9</v>
      </c>
      <c r="F226" s="144" t="s">
        <v>52</v>
      </c>
      <c r="G226" s="142"/>
      <c r="H226" s="145">
        <v>85.31</v>
      </c>
      <c r="I226" s="146"/>
      <c r="J226" s="142"/>
      <c r="K226" s="142"/>
      <c r="L226" s="147"/>
      <c r="M226" s="148"/>
      <c r="N226" s="149"/>
      <c r="O226" s="149"/>
      <c r="P226" s="149"/>
      <c r="Q226" s="149"/>
      <c r="R226" s="149"/>
      <c r="S226" s="149"/>
      <c r="T226" s="150"/>
      <c r="AT226" s="151" t="s">
        <v>101</v>
      </c>
      <c r="AU226" s="151" t="s">
        <v>46</v>
      </c>
      <c r="AV226" s="9" t="s">
        <v>46</v>
      </c>
      <c r="AW226" s="9" t="s">
        <v>21</v>
      </c>
      <c r="AX226" s="9" t="s">
        <v>45</v>
      </c>
      <c r="AY226" s="151" t="s">
        <v>90</v>
      </c>
    </row>
    <row r="227" spans="1:65" s="7" customFormat="1" ht="25.9" customHeight="1" x14ac:dyDescent="0.2">
      <c r="B227" s="96"/>
      <c r="C227" s="97"/>
      <c r="D227" s="98" t="s">
        <v>42</v>
      </c>
      <c r="E227" s="99" t="s">
        <v>269</v>
      </c>
      <c r="F227" s="99" t="s">
        <v>270</v>
      </c>
      <c r="G227" s="97"/>
      <c r="H227" s="97"/>
      <c r="I227" s="100"/>
      <c r="J227" s="101">
        <f>BK227</f>
        <v>0</v>
      </c>
      <c r="K227" s="97"/>
      <c r="L227" s="102"/>
      <c r="M227" s="103"/>
      <c r="N227" s="104"/>
      <c r="O227" s="104"/>
      <c r="P227" s="105">
        <f>SUM(P228:P232)</f>
        <v>0</v>
      </c>
      <c r="Q227" s="104"/>
      <c r="R227" s="105">
        <f>SUM(R228:R232)</f>
        <v>0</v>
      </c>
      <c r="S227" s="104"/>
      <c r="T227" s="106">
        <f>SUM(T228:T232)</f>
        <v>0</v>
      </c>
      <c r="AR227" s="107" t="s">
        <v>97</v>
      </c>
      <c r="AT227" s="108" t="s">
        <v>42</v>
      </c>
      <c r="AU227" s="108" t="s">
        <v>43</v>
      </c>
      <c r="AY227" s="107" t="s">
        <v>90</v>
      </c>
      <c r="BK227" s="109">
        <f>SUM(BK228:BK232)</f>
        <v>0</v>
      </c>
    </row>
    <row r="228" spans="1:65" s="2" customFormat="1" ht="16.5" customHeight="1" x14ac:dyDescent="0.2">
      <c r="A228" s="21"/>
      <c r="B228" s="22"/>
      <c r="C228" s="112" t="s">
        <v>214</v>
      </c>
      <c r="D228" s="112" t="s">
        <v>92</v>
      </c>
      <c r="E228" s="113" t="s">
        <v>271</v>
      </c>
      <c r="F228" s="114" t="s">
        <v>272</v>
      </c>
      <c r="G228" s="115" t="s">
        <v>273</v>
      </c>
      <c r="H228" s="116">
        <v>8</v>
      </c>
      <c r="I228" s="117"/>
      <c r="J228" s="118">
        <f>ROUND(I228*H228,2)</f>
        <v>0</v>
      </c>
      <c r="K228" s="114" t="s">
        <v>96</v>
      </c>
      <c r="L228" s="24"/>
      <c r="M228" s="119" t="s">
        <v>9</v>
      </c>
      <c r="N228" s="120" t="s">
        <v>30</v>
      </c>
      <c r="O228" s="30"/>
      <c r="P228" s="121">
        <f>O228*H228</f>
        <v>0</v>
      </c>
      <c r="Q228" s="121">
        <v>0</v>
      </c>
      <c r="R228" s="121">
        <f>Q228*H228</f>
        <v>0</v>
      </c>
      <c r="S228" s="121">
        <v>0</v>
      </c>
      <c r="T228" s="122">
        <f>S228*H228</f>
        <v>0</v>
      </c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R228" s="123" t="s">
        <v>274</v>
      </c>
      <c r="AT228" s="123" t="s">
        <v>92</v>
      </c>
      <c r="AU228" s="123" t="s">
        <v>45</v>
      </c>
      <c r="AY228" s="12" t="s">
        <v>90</v>
      </c>
      <c r="BE228" s="124">
        <f>IF(N228="základní",J228,0)</f>
        <v>0</v>
      </c>
      <c r="BF228" s="124">
        <f>IF(N228="snížená",J228,0)</f>
        <v>0</v>
      </c>
      <c r="BG228" s="124">
        <f>IF(N228="zákl. přenesená",J228,0)</f>
        <v>0</v>
      </c>
      <c r="BH228" s="124">
        <f>IF(N228="sníž. přenesená",J228,0)</f>
        <v>0</v>
      </c>
      <c r="BI228" s="124">
        <f>IF(N228="nulová",J228,0)</f>
        <v>0</v>
      </c>
      <c r="BJ228" s="12" t="s">
        <v>45</v>
      </c>
      <c r="BK228" s="124">
        <f>ROUND(I228*H228,2)</f>
        <v>0</v>
      </c>
      <c r="BL228" s="12" t="s">
        <v>274</v>
      </c>
      <c r="BM228" s="123" t="s">
        <v>354</v>
      </c>
    </row>
    <row r="229" spans="1:65" s="2" customFormat="1" ht="11.25" x14ac:dyDescent="0.2">
      <c r="A229" s="21"/>
      <c r="B229" s="22"/>
      <c r="C229" s="23"/>
      <c r="D229" s="125" t="s">
        <v>99</v>
      </c>
      <c r="E229" s="23"/>
      <c r="F229" s="126" t="s">
        <v>275</v>
      </c>
      <c r="G229" s="23"/>
      <c r="H229" s="23"/>
      <c r="I229" s="127"/>
      <c r="J229" s="23"/>
      <c r="K229" s="23"/>
      <c r="L229" s="24"/>
      <c r="M229" s="128"/>
      <c r="N229" s="129"/>
      <c r="O229" s="30"/>
      <c r="P229" s="30"/>
      <c r="Q229" s="30"/>
      <c r="R229" s="30"/>
      <c r="S229" s="30"/>
      <c r="T229" s="3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T229" s="12" t="s">
        <v>99</v>
      </c>
      <c r="AU229" s="12" t="s">
        <v>45</v>
      </c>
    </row>
    <row r="230" spans="1:65" s="8" customFormat="1" ht="11.25" x14ac:dyDescent="0.2">
      <c r="B230" s="130"/>
      <c r="C230" s="131"/>
      <c r="D230" s="132" t="s">
        <v>101</v>
      </c>
      <c r="E230" s="133" t="s">
        <v>9</v>
      </c>
      <c r="F230" s="134" t="s">
        <v>276</v>
      </c>
      <c r="G230" s="131"/>
      <c r="H230" s="133" t="s">
        <v>9</v>
      </c>
      <c r="I230" s="135"/>
      <c r="J230" s="131"/>
      <c r="K230" s="131"/>
      <c r="L230" s="136"/>
      <c r="M230" s="137"/>
      <c r="N230" s="138"/>
      <c r="O230" s="138"/>
      <c r="P230" s="138"/>
      <c r="Q230" s="138"/>
      <c r="R230" s="138"/>
      <c r="S230" s="138"/>
      <c r="T230" s="139"/>
      <c r="AT230" s="140" t="s">
        <v>101</v>
      </c>
      <c r="AU230" s="140" t="s">
        <v>45</v>
      </c>
      <c r="AV230" s="8" t="s">
        <v>45</v>
      </c>
      <c r="AW230" s="8" t="s">
        <v>21</v>
      </c>
      <c r="AX230" s="8" t="s">
        <v>43</v>
      </c>
      <c r="AY230" s="140" t="s">
        <v>90</v>
      </c>
    </row>
    <row r="231" spans="1:65" s="9" customFormat="1" ht="11.25" x14ac:dyDescent="0.2">
      <c r="B231" s="141"/>
      <c r="C231" s="142"/>
      <c r="D231" s="132" t="s">
        <v>101</v>
      </c>
      <c r="E231" s="143" t="s">
        <v>9</v>
      </c>
      <c r="F231" s="144" t="s">
        <v>108</v>
      </c>
      <c r="G231" s="142"/>
      <c r="H231" s="145">
        <v>8</v>
      </c>
      <c r="I231" s="146"/>
      <c r="J231" s="142"/>
      <c r="K231" s="142"/>
      <c r="L231" s="147"/>
      <c r="M231" s="148"/>
      <c r="N231" s="149"/>
      <c r="O231" s="149"/>
      <c r="P231" s="149"/>
      <c r="Q231" s="149"/>
      <c r="R231" s="149"/>
      <c r="S231" s="149"/>
      <c r="T231" s="150"/>
      <c r="AT231" s="151" t="s">
        <v>101</v>
      </c>
      <c r="AU231" s="151" t="s">
        <v>45</v>
      </c>
      <c r="AV231" s="9" t="s">
        <v>46</v>
      </c>
      <c r="AW231" s="9" t="s">
        <v>21</v>
      </c>
      <c r="AX231" s="9" t="s">
        <v>43</v>
      </c>
      <c r="AY231" s="151" t="s">
        <v>90</v>
      </c>
    </row>
    <row r="232" spans="1:65" s="10" customFormat="1" ht="11.25" x14ac:dyDescent="0.2">
      <c r="B232" s="152"/>
      <c r="C232" s="153"/>
      <c r="D232" s="132" t="s">
        <v>101</v>
      </c>
      <c r="E232" s="154" t="s">
        <v>9</v>
      </c>
      <c r="F232" s="155" t="s">
        <v>102</v>
      </c>
      <c r="G232" s="153"/>
      <c r="H232" s="156">
        <v>8</v>
      </c>
      <c r="I232" s="157"/>
      <c r="J232" s="153"/>
      <c r="K232" s="153"/>
      <c r="L232" s="158"/>
      <c r="M232" s="173"/>
      <c r="N232" s="174"/>
      <c r="O232" s="174"/>
      <c r="P232" s="174"/>
      <c r="Q232" s="174"/>
      <c r="R232" s="174"/>
      <c r="S232" s="174"/>
      <c r="T232" s="175"/>
      <c r="AT232" s="162" t="s">
        <v>101</v>
      </c>
      <c r="AU232" s="162" t="s">
        <v>45</v>
      </c>
      <c r="AV232" s="10" t="s">
        <v>97</v>
      </c>
      <c r="AW232" s="10" t="s">
        <v>21</v>
      </c>
      <c r="AX232" s="10" t="s">
        <v>45</v>
      </c>
      <c r="AY232" s="162" t="s">
        <v>90</v>
      </c>
    </row>
    <row r="233" spans="1:65" s="2" customFormat="1" ht="6.95" customHeight="1" x14ac:dyDescent="0.2">
      <c r="A233" s="21"/>
      <c r="B233" s="25"/>
      <c r="C233" s="26"/>
      <c r="D233" s="26"/>
      <c r="E233" s="26"/>
      <c r="F233" s="26"/>
      <c r="G233" s="26"/>
      <c r="H233" s="26"/>
      <c r="I233" s="26"/>
      <c r="J233" s="26"/>
      <c r="K233" s="26"/>
      <c r="L233" s="24"/>
      <c r="M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</row>
  </sheetData>
  <sheetProtection algorithmName="SHA-512" hashValue="61g/sVYFtNYu3lnSj/UZvMaqXnmEOMcuP1Owgg544Qnv3Pmwozv1sY6rxIJtTSb+fBUqexqY6owsFKg508MD6g==" saltValue="6xrFsiKVtc6grmO/ZtccjBhFom3BDrCaWMJa1xh3DRZcApfOHJf15Tt31YYseI4af5i+Yqoti348DBzoCuBOIQ==" spinCount="100000" sheet="1" objects="1" scenarios="1" formatColumns="0" formatRows="0" autoFilter="0"/>
  <autoFilter ref="C97:K232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02" r:id="rId1"/>
    <hyperlink ref="F108" r:id="rId2"/>
    <hyperlink ref="F113" r:id="rId3"/>
    <hyperlink ref="F118" r:id="rId4"/>
    <hyperlink ref="F121" r:id="rId5"/>
    <hyperlink ref="F124" r:id="rId6"/>
    <hyperlink ref="F127" r:id="rId7"/>
    <hyperlink ref="F132" r:id="rId8"/>
    <hyperlink ref="F137" r:id="rId9"/>
    <hyperlink ref="F142" r:id="rId10"/>
    <hyperlink ref="F147" r:id="rId11"/>
    <hyperlink ref="F153" r:id="rId12"/>
    <hyperlink ref="F155" r:id="rId13"/>
    <hyperlink ref="F157" r:id="rId14"/>
    <hyperlink ref="F160" r:id="rId15"/>
    <hyperlink ref="F163" r:id="rId16"/>
    <hyperlink ref="F167" r:id="rId17"/>
    <hyperlink ref="F172" r:id="rId18"/>
    <hyperlink ref="F174" r:id="rId19"/>
    <hyperlink ref="F177" r:id="rId20"/>
    <hyperlink ref="F183" r:id="rId21"/>
    <hyperlink ref="F185" r:id="rId22"/>
    <hyperlink ref="F188" r:id="rId23"/>
    <hyperlink ref="F193" r:id="rId24"/>
    <hyperlink ref="F195" r:id="rId25"/>
    <hyperlink ref="F197" r:id="rId26"/>
    <hyperlink ref="F200" r:id="rId27"/>
    <hyperlink ref="F205" r:id="rId28"/>
    <hyperlink ref="F207" r:id="rId29"/>
    <hyperlink ref="F212" r:id="rId30"/>
    <hyperlink ref="F214" r:id="rId31"/>
    <hyperlink ref="F216" r:id="rId32"/>
    <hyperlink ref="F219" r:id="rId33"/>
    <hyperlink ref="F225" r:id="rId34"/>
    <hyperlink ref="F229" r:id="rId3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 x14ac:dyDescent="0.2"/>
    <row r="2" spans="1:8" s="1" customFormat="1" ht="36.950000000000003" customHeight="1" x14ac:dyDescent="0.2"/>
    <row r="3" spans="1:8" s="1" customFormat="1" ht="6.95" customHeight="1" x14ac:dyDescent="0.2">
      <c r="B3" s="42"/>
      <c r="C3" s="43"/>
      <c r="D3" s="43"/>
      <c r="E3" s="43"/>
      <c r="F3" s="43"/>
      <c r="G3" s="43"/>
      <c r="H3" s="13"/>
    </row>
    <row r="4" spans="1:8" s="1" customFormat="1" ht="24.95" customHeight="1" x14ac:dyDescent="0.2">
      <c r="B4" s="13"/>
      <c r="C4" s="44" t="s">
        <v>355</v>
      </c>
      <c r="H4" s="13"/>
    </row>
    <row r="5" spans="1:8" s="1" customFormat="1" ht="12" customHeight="1" x14ac:dyDescent="0.2">
      <c r="B5" s="13"/>
      <c r="C5" s="176" t="s">
        <v>4</v>
      </c>
      <c r="D5" s="279" t="s">
        <v>5</v>
      </c>
      <c r="E5" s="272"/>
      <c r="F5" s="272"/>
      <c r="H5" s="13"/>
    </row>
    <row r="6" spans="1:8" s="1" customFormat="1" ht="36.950000000000003" customHeight="1" x14ac:dyDescent="0.2">
      <c r="B6" s="13"/>
      <c r="C6" s="177" t="s">
        <v>6</v>
      </c>
      <c r="D6" s="283" t="s">
        <v>7</v>
      </c>
      <c r="E6" s="272"/>
      <c r="F6" s="272"/>
      <c r="H6" s="13"/>
    </row>
    <row r="7" spans="1:8" s="1" customFormat="1" ht="16.5" customHeight="1" x14ac:dyDescent="0.2">
      <c r="B7" s="13"/>
      <c r="C7" s="46" t="s">
        <v>13</v>
      </c>
      <c r="D7" s="48" t="e">
        <f>#REF!</f>
        <v>#REF!</v>
      </c>
      <c r="H7" s="13"/>
    </row>
    <row r="8" spans="1:8" s="2" customFormat="1" ht="10.9" customHeight="1" x14ac:dyDescent="0.2">
      <c r="A8" s="21"/>
      <c r="B8" s="24"/>
      <c r="C8" s="21"/>
      <c r="D8" s="21"/>
      <c r="E8" s="21"/>
      <c r="F8" s="21"/>
      <c r="G8" s="21"/>
      <c r="H8" s="24"/>
    </row>
    <row r="9" spans="1:8" s="6" customFormat="1" ht="29.25" customHeight="1" x14ac:dyDescent="0.2">
      <c r="A9" s="85"/>
      <c r="B9" s="178"/>
      <c r="C9" s="179" t="s">
        <v>38</v>
      </c>
      <c r="D9" s="180" t="s">
        <v>39</v>
      </c>
      <c r="E9" s="180" t="s">
        <v>77</v>
      </c>
      <c r="F9" s="181" t="s">
        <v>356</v>
      </c>
      <c r="G9" s="85"/>
      <c r="H9" s="178"/>
    </row>
    <row r="10" spans="1:8" s="2" customFormat="1" ht="26.45" customHeight="1" x14ac:dyDescent="0.2">
      <c r="A10" s="21"/>
      <c r="B10" s="24"/>
      <c r="C10" s="182" t="s">
        <v>357</v>
      </c>
      <c r="D10" s="182" t="s">
        <v>47</v>
      </c>
      <c r="E10" s="21"/>
      <c r="F10" s="21"/>
      <c r="G10" s="21"/>
      <c r="H10" s="24"/>
    </row>
    <row r="11" spans="1:8" s="2" customFormat="1" ht="16.899999999999999" customHeight="1" x14ac:dyDescent="0.2">
      <c r="A11" s="21"/>
      <c r="B11" s="24"/>
      <c r="C11" s="183" t="s">
        <v>50</v>
      </c>
      <c r="D11" s="184" t="s">
        <v>51</v>
      </c>
      <c r="E11" s="185" t="s">
        <v>9</v>
      </c>
      <c r="F11" s="186">
        <v>113.75</v>
      </c>
      <c r="G11" s="21"/>
      <c r="H11" s="24"/>
    </row>
    <row r="12" spans="1:8" s="2" customFormat="1" ht="16.899999999999999" customHeight="1" x14ac:dyDescent="0.2">
      <c r="A12" s="21"/>
      <c r="B12" s="24"/>
      <c r="C12" s="187" t="s">
        <v>9</v>
      </c>
      <c r="D12" s="187" t="s">
        <v>154</v>
      </c>
      <c r="E12" s="12" t="s">
        <v>9</v>
      </c>
      <c r="F12" s="188">
        <v>0</v>
      </c>
      <c r="G12" s="21"/>
      <c r="H12" s="24"/>
    </row>
    <row r="13" spans="1:8" s="2" customFormat="1" ht="16.899999999999999" customHeight="1" x14ac:dyDescent="0.2">
      <c r="A13" s="21"/>
      <c r="B13" s="24"/>
      <c r="C13" s="187" t="s">
        <v>9</v>
      </c>
      <c r="D13" s="187" t="s">
        <v>155</v>
      </c>
      <c r="E13" s="12" t="s">
        <v>9</v>
      </c>
      <c r="F13" s="188">
        <v>29.75</v>
      </c>
      <c r="G13" s="21"/>
      <c r="H13" s="24"/>
    </row>
    <row r="14" spans="1:8" s="2" customFormat="1" ht="16.899999999999999" customHeight="1" x14ac:dyDescent="0.2">
      <c r="A14" s="21"/>
      <c r="B14" s="24"/>
      <c r="C14" s="187" t="s">
        <v>9</v>
      </c>
      <c r="D14" s="187" t="s">
        <v>156</v>
      </c>
      <c r="E14" s="12" t="s">
        <v>9</v>
      </c>
      <c r="F14" s="188">
        <v>84</v>
      </c>
      <c r="G14" s="21"/>
      <c r="H14" s="24"/>
    </row>
    <row r="15" spans="1:8" s="2" customFormat="1" ht="16.899999999999999" customHeight="1" x14ac:dyDescent="0.2">
      <c r="A15" s="21"/>
      <c r="B15" s="24"/>
      <c r="C15" s="187" t="s">
        <v>50</v>
      </c>
      <c r="D15" s="187" t="s">
        <v>102</v>
      </c>
      <c r="E15" s="12" t="s">
        <v>9</v>
      </c>
      <c r="F15" s="188">
        <v>113.75</v>
      </c>
      <c r="G15" s="21"/>
      <c r="H15" s="24"/>
    </row>
    <row r="16" spans="1:8" s="2" customFormat="1" ht="16.899999999999999" customHeight="1" x14ac:dyDescent="0.2">
      <c r="A16" s="21"/>
      <c r="B16" s="24"/>
      <c r="C16" s="189" t="s">
        <v>358</v>
      </c>
      <c r="D16" s="21"/>
      <c r="E16" s="21"/>
      <c r="F16" s="21"/>
      <c r="G16" s="21"/>
      <c r="H16" s="24"/>
    </row>
    <row r="17" spans="1:8" s="2" customFormat="1" ht="16.899999999999999" customHeight="1" x14ac:dyDescent="0.2">
      <c r="A17" s="21"/>
      <c r="B17" s="24"/>
      <c r="C17" s="187" t="s">
        <v>153</v>
      </c>
      <c r="D17" s="187" t="s">
        <v>359</v>
      </c>
      <c r="E17" s="12" t="s">
        <v>112</v>
      </c>
      <c r="F17" s="188">
        <v>113.75</v>
      </c>
      <c r="G17" s="21"/>
      <c r="H17" s="24"/>
    </row>
    <row r="18" spans="1:8" s="2" customFormat="1" ht="16.899999999999999" customHeight="1" x14ac:dyDescent="0.2">
      <c r="A18" s="21"/>
      <c r="B18" s="24"/>
      <c r="C18" s="187" t="s">
        <v>116</v>
      </c>
      <c r="D18" s="187" t="s">
        <v>360</v>
      </c>
      <c r="E18" s="12" t="s">
        <v>112</v>
      </c>
      <c r="F18" s="188">
        <v>113.75</v>
      </c>
      <c r="G18" s="21"/>
      <c r="H18" s="24"/>
    </row>
    <row r="19" spans="1:8" s="2" customFormat="1" ht="16.899999999999999" customHeight="1" x14ac:dyDescent="0.2">
      <c r="A19" s="21"/>
      <c r="B19" s="24"/>
      <c r="C19" s="187" t="s">
        <v>118</v>
      </c>
      <c r="D19" s="187" t="s">
        <v>361</v>
      </c>
      <c r="E19" s="12" t="s">
        <v>112</v>
      </c>
      <c r="F19" s="188">
        <v>113.75</v>
      </c>
      <c r="G19" s="21"/>
      <c r="H19" s="24"/>
    </row>
    <row r="20" spans="1:8" s="2" customFormat="1" ht="16.899999999999999" customHeight="1" x14ac:dyDescent="0.2">
      <c r="A20" s="21"/>
      <c r="B20" s="24"/>
      <c r="C20" s="187" t="s">
        <v>120</v>
      </c>
      <c r="D20" s="187" t="s">
        <v>362</v>
      </c>
      <c r="E20" s="12" t="s">
        <v>112</v>
      </c>
      <c r="F20" s="188">
        <v>113.75</v>
      </c>
      <c r="G20" s="21"/>
      <c r="H20" s="24"/>
    </row>
    <row r="21" spans="1:8" s="2" customFormat="1" ht="16.899999999999999" customHeight="1" x14ac:dyDescent="0.2">
      <c r="A21" s="21"/>
      <c r="B21" s="24"/>
      <c r="C21" s="187" t="s">
        <v>264</v>
      </c>
      <c r="D21" s="187" t="s">
        <v>363</v>
      </c>
      <c r="E21" s="12" t="s">
        <v>112</v>
      </c>
      <c r="F21" s="188">
        <v>113.75</v>
      </c>
      <c r="G21" s="21"/>
      <c r="H21" s="24"/>
    </row>
    <row r="22" spans="1:8" s="2" customFormat="1" ht="16.899999999999999" customHeight="1" x14ac:dyDescent="0.2">
      <c r="A22" s="21"/>
      <c r="B22" s="24"/>
      <c r="C22" s="187" t="s">
        <v>265</v>
      </c>
      <c r="D22" s="187" t="s">
        <v>364</v>
      </c>
      <c r="E22" s="12" t="s">
        <v>112</v>
      </c>
      <c r="F22" s="188">
        <v>169.75</v>
      </c>
      <c r="G22" s="21"/>
      <c r="H22" s="24"/>
    </row>
    <row r="23" spans="1:8" s="2" customFormat="1" ht="16.899999999999999" customHeight="1" x14ac:dyDescent="0.2">
      <c r="A23" s="21"/>
      <c r="B23" s="24"/>
      <c r="C23" s="183" t="s">
        <v>52</v>
      </c>
      <c r="D23" s="184" t="s">
        <v>53</v>
      </c>
      <c r="E23" s="185" t="s">
        <v>9</v>
      </c>
      <c r="F23" s="186">
        <v>56</v>
      </c>
      <c r="G23" s="21"/>
      <c r="H23" s="24"/>
    </row>
    <row r="24" spans="1:8" s="2" customFormat="1" ht="16.899999999999999" customHeight="1" x14ac:dyDescent="0.2">
      <c r="A24" s="21"/>
      <c r="B24" s="24"/>
      <c r="C24" s="187" t="s">
        <v>9</v>
      </c>
      <c r="D24" s="187" t="s">
        <v>154</v>
      </c>
      <c r="E24" s="12" t="s">
        <v>9</v>
      </c>
      <c r="F24" s="188">
        <v>0</v>
      </c>
      <c r="G24" s="21"/>
      <c r="H24" s="24"/>
    </row>
    <row r="25" spans="1:8" s="2" customFormat="1" ht="16.899999999999999" customHeight="1" x14ac:dyDescent="0.2">
      <c r="A25" s="21"/>
      <c r="B25" s="24"/>
      <c r="C25" s="187" t="s">
        <v>9</v>
      </c>
      <c r="D25" s="187" t="s">
        <v>263</v>
      </c>
      <c r="E25" s="12" t="s">
        <v>9</v>
      </c>
      <c r="F25" s="188">
        <v>56</v>
      </c>
      <c r="G25" s="21"/>
      <c r="H25" s="24"/>
    </row>
    <row r="26" spans="1:8" s="2" customFormat="1" ht="16.899999999999999" customHeight="1" x14ac:dyDescent="0.2">
      <c r="A26" s="21"/>
      <c r="B26" s="24"/>
      <c r="C26" s="187" t="s">
        <v>52</v>
      </c>
      <c r="D26" s="187" t="s">
        <v>102</v>
      </c>
      <c r="E26" s="12" t="s">
        <v>9</v>
      </c>
      <c r="F26" s="188">
        <v>56</v>
      </c>
      <c r="G26" s="21"/>
      <c r="H26" s="24"/>
    </row>
    <row r="27" spans="1:8" s="2" customFormat="1" ht="16.899999999999999" customHeight="1" x14ac:dyDescent="0.2">
      <c r="A27" s="21"/>
      <c r="B27" s="24"/>
      <c r="C27" s="189" t="s">
        <v>358</v>
      </c>
      <c r="D27" s="21"/>
      <c r="E27" s="21"/>
      <c r="F27" s="21"/>
      <c r="G27" s="21"/>
      <c r="H27" s="24"/>
    </row>
    <row r="28" spans="1:8" s="2" customFormat="1" ht="16.899999999999999" customHeight="1" x14ac:dyDescent="0.2">
      <c r="A28" s="21"/>
      <c r="B28" s="24"/>
      <c r="C28" s="187" t="s">
        <v>259</v>
      </c>
      <c r="D28" s="187" t="s">
        <v>365</v>
      </c>
      <c r="E28" s="12" t="s">
        <v>112</v>
      </c>
      <c r="F28" s="188">
        <v>56</v>
      </c>
      <c r="G28" s="21"/>
      <c r="H28" s="24"/>
    </row>
    <row r="29" spans="1:8" s="2" customFormat="1" ht="16.899999999999999" customHeight="1" x14ac:dyDescent="0.2">
      <c r="A29" s="21"/>
      <c r="B29" s="24"/>
      <c r="C29" s="187" t="s">
        <v>265</v>
      </c>
      <c r="D29" s="187" t="s">
        <v>364</v>
      </c>
      <c r="E29" s="12" t="s">
        <v>112</v>
      </c>
      <c r="F29" s="188">
        <v>169.75</v>
      </c>
      <c r="G29" s="21"/>
      <c r="H29" s="24"/>
    </row>
    <row r="30" spans="1:8" s="2" customFormat="1" ht="16.899999999999999" customHeight="1" x14ac:dyDescent="0.2">
      <c r="A30" s="21"/>
      <c r="B30" s="24"/>
      <c r="C30" s="187" t="s">
        <v>124</v>
      </c>
      <c r="D30" s="187" t="s">
        <v>300</v>
      </c>
      <c r="E30" s="12" t="s">
        <v>112</v>
      </c>
      <c r="F30" s="188">
        <v>56</v>
      </c>
      <c r="G30" s="21"/>
      <c r="H30" s="24"/>
    </row>
    <row r="31" spans="1:8" s="2" customFormat="1" ht="16.899999999999999" customHeight="1" x14ac:dyDescent="0.2">
      <c r="A31" s="21"/>
      <c r="B31" s="24"/>
      <c r="C31" s="187" t="s">
        <v>129</v>
      </c>
      <c r="D31" s="187" t="s">
        <v>366</v>
      </c>
      <c r="E31" s="12" t="s">
        <v>112</v>
      </c>
      <c r="F31" s="188">
        <v>56</v>
      </c>
      <c r="G31" s="21"/>
      <c r="H31" s="24"/>
    </row>
    <row r="32" spans="1:8" s="2" customFormat="1" ht="26.45" customHeight="1" x14ac:dyDescent="0.2">
      <c r="A32" s="21"/>
      <c r="B32" s="24"/>
      <c r="C32" s="182" t="s">
        <v>367</v>
      </c>
      <c r="D32" s="182" t="s">
        <v>47</v>
      </c>
      <c r="E32" s="21"/>
      <c r="F32" s="21"/>
      <c r="G32" s="21"/>
      <c r="H32" s="24"/>
    </row>
    <row r="33" spans="1:8" s="2" customFormat="1" ht="16.899999999999999" customHeight="1" x14ac:dyDescent="0.2">
      <c r="A33" s="21"/>
      <c r="B33" s="24"/>
      <c r="C33" s="183" t="s">
        <v>50</v>
      </c>
      <c r="D33" s="184" t="s">
        <v>277</v>
      </c>
      <c r="E33" s="185" t="s">
        <v>9</v>
      </c>
      <c r="F33" s="186">
        <v>8.1760000000000002</v>
      </c>
      <c r="G33" s="21"/>
      <c r="H33" s="24"/>
    </row>
    <row r="34" spans="1:8" s="2" customFormat="1" ht="16.899999999999999" customHeight="1" x14ac:dyDescent="0.2">
      <c r="A34" s="21"/>
      <c r="B34" s="24"/>
      <c r="C34" s="187" t="s">
        <v>9</v>
      </c>
      <c r="D34" s="187" t="s">
        <v>283</v>
      </c>
      <c r="E34" s="12" t="s">
        <v>9</v>
      </c>
      <c r="F34" s="188">
        <v>0</v>
      </c>
      <c r="G34" s="21"/>
      <c r="H34" s="24"/>
    </row>
    <row r="35" spans="1:8" s="2" customFormat="1" ht="16.899999999999999" customHeight="1" x14ac:dyDescent="0.2">
      <c r="A35" s="21"/>
      <c r="B35" s="24"/>
      <c r="C35" s="187" t="s">
        <v>9</v>
      </c>
      <c r="D35" s="187" t="s">
        <v>288</v>
      </c>
      <c r="E35" s="12" t="s">
        <v>9</v>
      </c>
      <c r="F35" s="188">
        <v>7.8879999999999999</v>
      </c>
      <c r="G35" s="21"/>
      <c r="H35" s="24"/>
    </row>
    <row r="36" spans="1:8" s="2" customFormat="1" ht="16.899999999999999" customHeight="1" x14ac:dyDescent="0.2">
      <c r="A36" s="21"/>
      <c r="B36" s="24"/>
      <c r="C36" s="187" t="s">
        <v>9</v>
      </c>
      <c r="D36" s="187" t="s">
        <v>289</v>
      </c>
      <c r="E36" s="12" t="s">
        <v>9</v>
      </c>
      <c r="F36" s="188">
        <v>0.28799999999999998</v>
      </c>
      <c r="G36" s="21"/>
      <c r="H36" s="24"/>
    </row>
    <row r="37" spans="1:8" s="2" customFormat="1" ht="16.899999999999999" customHeight="1" x14ac:dyDescent="0.2">
      <c r="A37" s="21"/>
      <c r="B37" s="24"/>
      <c r="C37" s="187" t="s">
        <v>50</v>
      </c>
      <c r="D37" s="187" t="s">
        <v>102</v>
      </c>
      <c r="E37" s="12" t="s">
        <v>9</v>
      </c>
      <c r="F37" s="188">
        <v>8.1760000000000002</v>
      </c>
      <c r="G37" s="21"/>
      <c r="H37" s="24"/>
    </row>
    <row r="38" spans="1:8" s="2" customFormat="1" ht="16.899999999999999" customHeight="1" x14ac:dyDescent="0.2">
      <c r="A38" s="21"/>
      <c r="B38" s="24"/>
      <c r="C38" s="189" t="s">
        <v>358</v>
      </c>
      <c r="D38" s="21"/>
      <c r="E38" s="21"/>
      <c r="F38" s="21"/>
      <c r="G38" s="21"/>
      <c r="H38" s="24"/>
    </row>
    <row r="39" spans="1:8" s="2" customFormat="1" ht="16.899999999999999" customHeight="1" x14ac:dyDescent="0.2">
      <c r="A39" s="21"/>
      <c r="B39" s="24"/>
      <c r="C39" s="187" t="s">
        <v>287</v>
      </c>
      <c r="D39" s="187" t="s">
        <v>368</v>
      </c>
      <c r="E39" s="12" t="s">
        <v>95</v>
      </c>
      <c r="F39" s="188">
        <v>8.1760000000000002</v>
      </c>
      <c r="G39" s="21"/>
      <c r="H39" s="24"/>
    </row>
    <row r="40" spans="1:8" s="2" customFormat="1" ht="16.899999999999999" customHeight="1" x14ac:dyDescent="0.2">
      <c r="A40" s="21"/>
      <c r="B40" s="24"/>
      <c r="C40" s="187" t="s">
        <v>290</v>
      </c>
      <c r="D40" s="187" t="s">
        <v>369</v>
      </c>
      <c r="E40" s="12" t="s">
        <v>95</v>
      </c>
      <c r="F40" s="188">
        <v>8.1760000000000002</v>
      </c>
      <c r="G40" s="21"/>
      <c r="H40" s="24"/>
    </row>
    <row r="41" spans="1:8" s="2" customFormat="1" ht="16.899999999999999" customHeight="1" x14ac:dyDescent="0.2">
      <c r="A41" s="21"/>
      <c r="B41" s="24"/>
      <c r="C41" s="187" t="s">
        <v>291</v>
      </c>
      <c r="D41" s="187" t="s">
        <v>370</v>
      </c>
      <c r="E41" s="12" t="s">
        <v>95</v>
      </c>
      <c r="F41" s="188">
        <v>8.1760000000000002</v>
      </c>
      <c r="G41" s="21"/>
      <c r="H41" s="24"/>
    </row>
    <row r="42" spans="1:8" s="2" customFormat="1" ht="16.899999999999999" customHeight="1" x14ac:dyDescent="0.2">
      <c r="A42" s="21"/>
      <c r="B42" s="24"/>
      <c r="C42" s="183" t="s">
        <v>371</v>
      </c>
      <c r="D42" s="184" t="s">
        <v>51</v>
      </c>
      <c r="E42" s="185" t="s">
        <v>9</v>
      </c>
      <c r="F42" s="186">
        <v>113.75</v>
      </c>
      <c r="G42" s="21"/>
      <c r="H42" s="24"/>
    </row>
    <row r="43" spans="1:8" s="2" customFormat="1" ht="16.899999999999999" customHeight="1" x14ac:dyDescent="0.2">
      <c r="A43" s="21"/>
      <c r="B43" s="24"/>
      <c r="C43" s="183" t="s">
        <v>52</v>
      </c>
      <c r="D43" s="184" t="s">
        <v>278</v>
      </c>
      <c r="E43" s="185" t="s">
        <v>9</v>
      </c>
      <c r="F43" s="186">
        <v>1.56</v>
      </c>
      <c r="G43" s="21"/>
      <c r="H43" s="24"/>
    </row>
    <row r="44" spans="1:8" s="2" customFormat="1" ht="16.899999999999999" customHeight="1" x14ac:dyDescent="0.2">
      <c r="A44" s="21"/>
      <c r="B44" s="24"/>
      <c r="C44" s="187" t="s">
        <v>9</v>
      </c>
      <c r="D44" s="187" t="s">
        <v>293</v>
      </c>
      <c r="E44" s="12" t="s">
        <v>9</v>
      </c>
      <c r="F44" s="188">
        <v>0</v>
      </c>
      <c r="G44" s="21"/>
      <c r="H44" s="24"/>
    </row>
    <row r="45" spans="1:8" s="2" customFormat="1" ht="16.899999999999999" customHeight="1" x14ac:dyDescent="0.2">
      <c r="A45" s="21"/>
      <c r="B45" s="24"/>
      <c r="C45" s="187" t="s">
        <v>9</v>
      </c>
      <c r="D45" s="187" t="s">
        <v>294</v>
      </c>
      <c r="E45" s="12" t="s">
        <v>9</v>
      </c>
      <c r="F45" s="188">
        <v>1.2</v>
      </c>
      <c r="G45" s="21"/>
      <c r="H45" s="24"/>
    </row>
    <row r="46" spans="1:8" s="2" customFormat="1" ht="16.899999999999999" customHeight="1" x14ac:dyDescent="0.2">
      <c r="A46" s="21"/>
      <c r="B46" s="24"/>
      <c r="C46" s="187" t="s">
        <v>9</v>
      </c>
      <c r="D46" s="187" t="s">
        <v>295</v>
      </c>
      <c r="E46" s="12" t="s">
        <v>9</v>
      </c>
      <c r="F46" s="188">
        <v>0.36</v>
      </c>
      <c r="G46" s="21"/>
      <c r="H46" s="24"/>
    </row>
    <row r="47" spans="1:8" s="2" customFormat="1" ht="16.899999999999999" customHeight="1" x14ac:dyDescent="0.2">
      <c r="A47" s="21"/>
      <c r="B47" s="24"/>
      <c r="C47" s="187" t="s">
        <v>52</v>
      </c>
      <c r="D47" s="187" t="s">
        <v>102</v>
      </c>
      <c r="E47" s="12" t="s">
        <v>9</v>
      </c>
      <c r="F47" s="188">
        <v>1.56</v>
      </c>
      <c r="G47" s="21"/>
      <c r="H47" s="24"/>
    </row>
    <row r="48" spans="1:8" s="2" customFormat="1" ht="16.899999999999999" customHeight="1" x14ac:dyDescent="0.2">
      <c r="A48" s="21"/>
      <c r="B48" s="24"/>
      <c r="C48" s="189" t="s">
        <v>358</v>
      </c>
      <c r="D48" s="21"/>
      <c r="E48" s="21"/>
      <c r="F48" s="21"/>
      <c r="G48" s="21"/>
      <c r="H48" s="24"/>
    </row>
    <row r="49" spans="1:8" s="2" customFormat="1" ht="16.899999999999999" customHeight="1" x14ac:dyDescent="0.2">
      <c r="A49" s="21"/>
      <c r="B49" s="24"/>
      <c r="C49" s="187" t="s">
        <v>292</v>
      </c>
      <c r="D49" s="187" t="s">
        <v>372</v>
      </c>
      <c r="E49" s="12" t="s">
        <v>112</v>
      </c>
      <c r="F49" s="188">
        <v>1.56</v>
      </c>
      <c r="G49" s="21"/>
      <c r="H49" s="24"/>
    </row>
    <row r="50" spans="1:8" s="2" customFormat="1" ht="16.899999999999999" customHeight="1" x14ac:dyDescent="0.2">
      <c r="A50" s="21"/>
      <c r="B50" s="24"/>
      <c r="C50" s="187" t="s">
        <v>296</v>
      </c>
      <c r="D50" s="187" t="s">
        <v>373</v>
      </c>
      <c r="E50" s="12" t="s">
        <v>112</v>
      </c>
      <c r="F50" s="188">
        <v>1.56</v>
      </c>
      <c r="G50" s="21"/>
      <c r="H50" s="24"/>
    </row>
    <row r="51" spans="1:8" s="2" customFormat="1" ht="16.899999999999999" customHeight="1" x14ac:dyDescent="0.2">
      <c r="A51" s="21"/>
      <c r="B51" s="24"/>
      <c r="C51" s="183" t="s">
        <v>374</v>
      </c>
      <c r="D51" s="184" t="s">
        <v>53</v>
      </c>
      <c r="E51" s="185" t="s">
        <v>9</v>
      </c>
      <c r="F51" s="186">
        <v>56</v>
      </c>
      <c r="G51" s="21"/>
      <c r="H51" s="24"/>
    </row>
    <row r="52" spans="1:8" s="2" customFormat="1" ht="16.899999999999999" customHeight="1" x14ac:dyDescent="0.2">
      <c r="A52" s="21"/>
      <c r="B52" s="24"/>
      <c r="C52" s="187" t="s">
        <v>9</v>
      </c>
      <c r="D52" s="187" t="s">
        <v>154</v>
      </c>
      <c r="E52" s="12" t="s">
        <v>9</v>
      </c>
      <c r="F52" s="188">
        <v>0</v>
      </c>
      <c r="G52" s="21"/>
      <c r="H52" s="24"/>
    </row>
    <row r="53" spans="1:8" s="2" customFormat="1" ht="16.899999999999999" customHeight="1" x14ac:dyDescent="0.2">
      <c r="A53" s="21"/>
      <c r="B53" s="24"/>
      <c r="C53" s="187" t="s">
        <v>9</v>
      </c>
      <c r="D53" s="187" t="s">
        <v>263</v>
      </c>
      <c r="E53" s="12" t="s">
        <v>9</v>
      </c>
      <c r="F53" s="188">
        <v>56</v>
      </c>
      <c r="G53" s="21"/>
      <c r="H53" s="24"/>
    </row>
    <row r="54" spans="1:8" s="2" customFormat="1" ht="16.899999999999999" customHeight="1" x14ac:dyDescent="0.2">
      <c r="A54" s="21"/>
      <c r="B54" s="24"/>
      <c r="C54" s="187" t="s">
        <v>374</v>
      </c>
      <c r="D54" s="187" t="s">
        <v>102</v>
      </c>
      <c r="E54" s="12" t="s">
        <v>9</v>
      </c>
      <c r="F54" s="188">
        <v>56</v>
      </c>
      <c r="G54" s="21"/>
      <c r="H54" s="24"/>
    </row>
    <row r="55" spans="1:8" s="2" customFormat="1" ht="16.899999999999999" customHeight="1" x14ac:dyDescent="0.2">
      <c r="A55" s="21"/>
      <c r="B55" s="24"/>
      <c r="C55" s="183" t="s">
        <v>279</v>
      </c>
      <c r="D55" s="184" t="s">
        <v>280</v>
      </c>
      <c r="E55" s="185" t="s">
        <v>9</v>
      </c>
      <c r="F55" s="186">
        <v>53.04</v>
      </c>
      <c r="G55" s="21"/>
      <c r="H55" s="24"/>
    </row>
    <row r="56" spans="1:8" s="2" customFormat="1" ht="16.899999999999999" customHeight="1" x14ac:dyDescent="0.2">
      <c r="A56" s="21"/>
      <c r="B56" s="24"/>
      <c r="C56" s="187" t="s">
        <v>9</v>
      </c>
      <c r="D56" s="187" t="s">
        <v>283</v>
      </c>
      <c r="E56" s="12" t="s">
        <v>9</v>
      </c>
      <c r="F56" s="188">
        <v>0</v>
      </c>
      <c r="G56" s="21"/>
      <c r="H56" s="24"/>
    </row>
    <row r="57" spans="1:8" s="2" customFormat="1" ht="16.899999999999999" customHeight="1" x14ac:dyDescent="0.2">
      <c r="A57" s="21"/>
      <c r="B57" s="24"/>
      <c r="C57" s="187" t="s">
        <v>9</v>
      </c>
      <c r="D57" s="187" t="s">
        <v>302</v>
      </c>
      <c r="E57" s="12" t="s">
        <v>9</v>
      </c>
      <c r="F57" s="188">
        <v>39.44</v>
      </c>
      <c r="G57" s="21"/>
      <c r="H57" s="24"/>
    </row>
    <row r="58" spans="1:8" s="2" customFormat="1" ht="16.899999999999999" customHeight="1" x14ac:dyDescent="0.2">
      <c r="A58" s="21"/>
      <c r="B58" s="24"/>
      <c r="C58" s="187" t="s">
        <v>9</v>
      </c>
      <c r="D58" s="187" t="s">
        <v>303</v>
      </c>
      <c r="E58" s="12" t="s">
        <v>9</v>
      </c>
      <c r="F58" s="188">
        <v>13.6</v>
      </c>
      <c r="G58" s="21"/>
      <c r="H58" s="24"/>
    </row>
    <row r="59" spans="1:8" s="2" customFormat="1" ht="16.899999999999999" customHeight="1" x14ac:dyDescent="0.2">
      <c r="A59" s="21"/>
      <c r="B59" s="24"/>
      <c r="C59" s="187" t="s">
        <v>279</v>
      </c>
      <c r="D59" s="187" t="s">
        <v>102</v>
      </c>
      <c r="E59" s="12" t="s">
        <v>9</v>
      </c>
      <c r="F59" s="188">
        <v>53.04</v>
      </c>
      <c r="G59" s="21"/>
      <c r="H59" s="24"/>
    </row>
    <row r="60" spans="1:8" s="2" customFormat="1" ht="16.899999999999999" customHeight="1" x14ac:dyDescent="0.2">
      <c r="A60" s="21"/>
      <c r="B60" s="24"/>
      <c r="C60" s="189" t="s">
        <v>358</v>
      </c>
      <c r="D60" s="21"/>
      <c r="E60" s="21"/>
      <c r="F60" s="21"/>
      <c r="G60" s="21"/>
      <c r="H60" s="24"/>
    </row>
    <row r="61" spans="1:8" s="2" customFormat="1" ht="16.899999999999999" customHeight="1" x14ac:dyDescent="0.2">
      <c r="A61" s="21"/>
      <c r="B61" s="24"/>
      <c r="C61" s="187" t="s">
        <v>301</v>
      </c>
      <c r="D61" s="187" t="s">
        <v>375</v>
      </c>
      <c r="E61" s="12" t="s">
        <v>112</v>
      </c>
      <c r="F61" s="188">
        <v>53.04</v>
      </c>
      <c r="G61" s="21"/>
      <c r="H61" s="24"/>
    </row>
    <row r="62" spans="1:8" s="2" customFormat="1" ht="16.899999999999999" customHeight="1" x14ac:dyDescent="0.2">
      <c r="A62" s="21"/>
      <c r="B62" s="24"/>
      <c r="C62" s="187" t="s">
        <v>284</v>
      </c>
      <c r="D62" s="187" t="s">
        <v>376</v>
      </c>
      <c r="E62" s="12" t="s">
        <v>112</v>
      </c>
      <c r="F62" s="188">
        <v>53.04</v>
      </c>
      <c r="G62" s="21"/>
      <c r="H62" s="24"/>
    </row>
    <row r="63" spans="1:8" s="2" customFormat="1" ht="16.899999999999999" customHeight="1" x14ac:dyDescent="0.2">
      <c r="A63" s="21"/>
      <c r="B63" s="24"/>
      <c r="C63" s="187" t="s">
        <v>285</v>
      </c>
      <c r="D63" s="187" t="s">
        <v>377</v>
      </c>
      <c r="E63" s="12" t="s">
        <v>112</v>
      </c>
      <c r="F63" s="188">
        <v>53.04</v>
      </c>
      <c r="G63" s="21"/>
      <c r="H63" s="24"/>
    </row>
    <row r="64" spans="1:8" s="2" customFormat="1" ht="16.899999999999999" customHeight="1" x14ac:dyDescent="0.2">
      <c r="A64" s="21"/>
      <c r="B64" s="24"/>
      <c r="C64" s="187" t="s">
        <v>286</v>
      </c>
      <c r="D64" s="187" t="s">
        <v>378</v>
      </c>
      <c r="E64" s="12" t="s">
        <v>112</v>
      </c>
      <c r="F64" s="188">
        <v>53.04</v>
      </c>
      <c r="G64" s="21"/>
      <c r="H64" s="24"/>
    </row>
    <row r="65" spans="1:8" s="2" customFormat="1" ht="16.899999999999999" customHeight="1" x14ac:dyDescent="0.2">
      <c r="A65" s="21"/>
      <c r="B65" s="24"/>
      <c r="C65" s="187" t="s">
        <v>264</v>
      </c>
      <c r="D65" s="187" t="s">
        <v>363</v>
      </c>
      <c r="E65" s="12" t="s">
        <v>112</v>
      </c>
      <c r="F65" s="188">
        <v>114.464</v>
      </c>
      <c r="G65" s="21"/>
      <c r="H65" s="24"/>
    </row>
    <row r="66" spans="1:8" s="2" customFormat="1" ht="16.899999999999999" customHeight="1" x14ac:dyDescent="0.2">
      <c r="A66" s="21"/>
      <c r="B66" s="24"/>
      <c r="C66" s="187" t="s">
        <v>265</v>
      </c>
      <c r="D66" s="187" t="s">
        <v>364</v>
      </c>
      <c r="E66" s="12" t="s">
        <v>112</v>
      </c>
      <c r="F66" s="188">
        <v>114.464</v>
      </c>
      <c r="G66" s="21"/>
      <c r="H66" s="24"/>
    </row>
    <row r="67" spans="1:8" s="2" customFormat="1" ht="16.899999999999999" customHeight="1" x14ac:dyDescent="0.2">
      <c r="A67" s="21"/>
      <c r="B67" s="24"/>
      <c r="C67" s="183" t="s">
        <v>281</v>
      </c>
      <c r="D67" s="184" t="s">
        <v>282</v>
      </c>
      <c r="E67" s="185" t="s">
        <v>9</v>
      </c>
      <c r="F67" s="186">
        <v>61.423999999999999</v>
      </c>
      <c r="G67" s="21"/>
      <c r="H67" s="24"/>
    </row>
    <row r="68" spans="1:8" s="2" customFormat="1" ht="16.899999999999999" customHeight="1" x14ac:dyDescent="0.2">
      <c r="A68" s="21"/>
      <c r="B68" s="24"/>
      <c r="C68" s="187" t="s">
        <v>9</v>
      </c>
      <c r="D68" s="187" t="s">
        <v>283</v>
      </c>
      <c r="E68" s="12" t="s">
        <v>9</v>
      </c>
      <c r="F68" s="188">
        <v>0</v>
      </c>
      <c r="G68" s="21"/>
      <c r="H68" s="24"/>
    </row>
    <row r="69" spans="1:8" s="2" customFormat="1" ht="16.899999999999999" customHeight="1" x14ac:dyDescent="0.2">
      <c r="A69" s="21"/>
      <c r="B69" s="24"/>
      <c r="C69" s="187" t="s">
        <v>9</v>
      </c>
      <c r="D69" s="187" t="s">
        <v>304</v>
      </c>
      <c r="E69" s="12" t="s">
        <v>9</v>
      </c>
      <c r="F69" s="188">
        <v>63</v>
      </c>
      <c r="G69" s="21"/>
      <c r="H69" s="24"/>
    </row>
    <row r="70" spans="1:8" s="2" customFormat="1" ht="16.899999999999999" customHeight="1" x14ac:dyDescent="0.2">
      <c r="A70" s="21"/>
      <c r="B70" s="24"/>
      <c r="C70" s="187" t="s">
        <v>9</v>
      </c>
      <c r="D70" s="187" t="s">
        <v>305</v>
      </c>
      <c r="E70" s="12" t="s">
        <v>9</v>
      </c>
      <c r="F70" s="188">
        <v>-1.5760000000000001</v>
      </c>
      <c r="G70" s="21"/>
      <c r="H70" s="24"/>
    </row>
    <row r="71" spans="1:8" s="2" customFormat="1" ht="16.899999999999999" customHeight="1" x14ac:dyDescent="0.2">
      <c r="A71" s="21"/>
      <c r="B71" s="24"/>
      <c r="C71" s="187" t="s">
        <v>281</v>
      </c>
      <c r="D71" s="187" t="s">
        <v>102</v>
      </c>
      <c r="E71" s="12" t="s">
        <v>9</v>
      </c>
      <c r="F71" s="188">
        <v>61.423999999999999</v>
      </c>
      <c r="G71" s="21"/>
      <c r="H71" s="24"/>
    </row>
    <row r="72" spans="1:8" s="2" customFormat="1" ht="16.899999999999999" customHeight="1" x14ac:dyDescent="0.2">
      <c r="A72" s="21"/>
      <c r="B72" s="24"/>
      <c r="C72" s="189" t="s">
        <v>358</v>
      </c>
      <c r="D72" s="21"/>
      <c r="E72" s="21"/>
      <c r="F72" s="21"/>
      <c r="G72" s="21"/>
      <c r="H72" s="24"/>
    </row>
    <row r="73" spans="1:8" s="2" customFormat="1" ht="16.899999999999999" customHeight="1" x14ac:dyDescent="0.2">
      <c r="A73" s="21"/>
      <c r="B73" s="24"/>
      <c r="C73" s="187" t="s">
        <v>153</v>
      </c>
      <c r="D73" s="187" t="s">
        <v>359</v>
      </c>
      <c r="E73" s="12" t="s">
        <v>112</v>
      </c>
      <c r="F73" s="188">
        <v>61.423999999999999</v>
      </c>
      <c r="G73" s="21"/>
      <c r="H73" s="24"/>
    </row>
    <row r="74" spans="1:8" s="2" customFormat="1" ht="16.899999999999999" customHeight="1" x14ac:dyDescent="0.2">
      <c r="A74" s="21"/>
      <c r="B74" s="24"/>
      <c r="C74" s="187" t="s">
        <v>116</v>
      </c>
      <c r="D74" s="187" t="s">
        <v>360</v>
      </c>
      <c r="E74" s="12" t="s">
        <v>112</v>
      </c>
      <c r="F74" s="188">
        <v>61.423999999999999</v>
      </c>
      <c r="G74" s="21"/>
      <c r="H74" s="24"/>
    </row>
    <row r="75" spans="1:8" s="2" customFormat="1" ht="16.899999999999999" customHeight="1" x14ac:dyDescent="0.2">
      <c r="A75" s="21"/>
      <c r="B75" s="24"/>
      <c r="C75" s="187" t="s">
        <v>118</v>
      </c>
      <c r="D75" s="187" t="s">
        <v>361</v>
      </c>
      <c r="E75" s="12" t="s">
        <v>112</v>
      </c>
      <c r="F75" s="188">
        <v>61.423999999999999</v>
      </c>
      <c r="G75" s="21"/>
      <c r="H75" s="24"/>
    </row>
    <row r="76" spans="1:8" s="2" customFormat="1" ht="16.899999999999999" customHeight="1" x14ac:dyDescent="0.2">
      <c r="A76" s="21"/>
      <c r="B76" s="24"/>
      <c r="C76" s="187" t="s">
        <v>120</v>
      </c>
      <c r="D76" s="187" t="s">
        <v>362</v>
      </c>
      <c r="E76" s="12" t="s">
        <v>112</v>
      </c>
      <c r="F76" s="188">
        <v>61.423999999999999</v>
      </c>
      <c r="G76" s="21"/>
      <c r="H76" s="24"/>
    </row>
    <row r="77" spans="1:8" s="2" customFormat="1" ht="16.899999999999999" customHeight="1" x14ac:dyDescent="0.2">
      <c r="A77" s="21"/>
      <c r="B77" s="24"/>
      <c r="C77" s="187" t="s">
        <v>264</v>
      </c>
      <c r="D77" s="187" t="s">
        <v>363</v>
      </c>
      <c r="E77" s="12" t="s">
        <v>112</v>
      </c>
      <c r="F77" s="188">
        <v>114.464</v>
      </c>
      <c r="G77" s="21"/>
      <c r="H77" s="24"/>
    </row>
    <row r="78" spans="1:8" s="2" customFormat="1" ht="16.899999999999999" customHeight="1" x14ac:dyDescent="0.2">
      <c r="A78" s="21"/>
      <c r="B78" s="24"/>
      <c r="C78" s="187" t="s">
        <v>265</v>
      </c>
      <c r="D78" s="187" t="s">
        <v>364</v>
      </c>
      <c r="E78" s="12" t="s">
        <v>112</v>
      </c>
      <c r="F78" s="188">
        <v>114.464</v>
      </c>
      <c r="G78" s="21"/>
      <c r="H78" s="24"/>
    </row>
    <row r="79" spans="1:8" s="2" customFormat="1" ht="26.45" customHeight="1" x14ac:dyDescent="0.2">
      <c r="A79" s="21"/>
      <c r="B79" s="24"/>
      <c r="C79" s="182" t="s">
        <v>379</v>
      </c>
      <c r="D79" s="182" t="s">
        <v>47</v>
      </c>
      <c r="E79" s="21"/>
      <c r="F79" s="21"/>
      <c r="G79" s="21"/>
      <c r="H79" s="24"/>
    </row>
    <row r="80" spans="1:8" s="2" customFormat="1" ht="16.899999999999999" customHeight="1" x14ac:dyDescent="0.2">
      <c r="A80" s="21"/>
      <c r="B80" s="24"/>
      <c r="C80" s="183" t="s">
        <v>50</v>
      </c>
      <c r="D80" s="184" t="s">
        <v>51</v>
      </c>
      <c r="E80" s="185" t="s">
        <v>9</v>
      </c>
      <c r="F80" s="186">
        <v>113.75</v>
      </c>
      <c r="G80" s="21"/>
      <c r="H80" s="24"/>
    </row>
    <row r="81" spans="1:8" s="2" customFormat="1" ht="16.899999999999999" customHeight="1" x14ac:dyDescent="0.2">
      <c r="A81" s="21"/>
      <c r="B81" s="24"/>
      <c r="C81" s="187" t="s">
        <v>9</v>
      </c>
      <c r="D81" s="187" t="s">
        <v>154</v>
      </c>
      <c r="E81" s="12" t="s">
        <v>9</v>
      </c>
      <c r="F81" s="188">
        <v>0</v>
      </c>
      <c r="G81" s="21"/>
      <c r="H81" s="24"/>
    </row>
    <row r="82" spans="1:8" s="2" customFormat="1" ht="16.899999999999999" customHeight="1" x14ac:dyDescent="0.2">
      <c r="A82" s="21"/>
      <c r="B82" s="24"/>
      <c r="C82" s="187" t="s">
        <v>9</v>
      </c>
      <c r="D82" s="187" t="s">
        <v>155</v>
      </c>
      <c r="E82" s="12" t="s">
        <v>9</v>
      </c>
      <c r="F82" s="188">
        <v>29.75</v>
      </c>
      <c r="G82" s="21"/>
      <c r="H82" s="24"/>
    </row>
    <row r="83" spans="1:8" s="2" customFormat="1" ht="16.899999999999999" customHeight="1" x14ac:dyDescent="0.2">
      <c r="A83" s="21"/>
      <c r="B83" s="24"/>
      <c r="C83" s="187" t="s">
        <v>9</v>
      </c>
      <c r="D83" s="187" t="s">
        <v>156</v>
      </c>
      <c r="E83" s="12" t="s">
        <v>9</v>
      </c>
      <c r="F83" s="188">
        <v>84</v>
      </c>
      <c r="G83" s="21"/>
      <c r="H83" s="24"/>
    </row>
    <row r="84" spans="1:8" s="2" customFormat="1" ht="16.899999999999999" customHeight="1" x14ac:dyDescent="0.2">
      <c r="A84" s="21"/>
      <c r="B84" s="24"/>
      <c r="C84" s="187" t="s">
        <v>50</v>
      </c>
      <c r="D84" s="187" t="s">
        <v>102</v>
      </c>
      <c r="E84" s="12" t="s">
        <v>9</v>
      </c>
      <c r="F84" s="188">
        <v>113.75</v>
      </c>
      <c r="G84" s="21"/>
      <c r="H84" s="24"/>
    </row>
    <row r="85" spans="1:8" s="2" customFormat="1" ht="16.899999999999999" customHeight="1" x14ac:dyDescent="0.2">
      <c r="A85" s="21"/>
      <c r="B85" s="24"/>
      <c r="C85" s="183" t="s">
        <v>52</v>
      </c>
      <c r="D85" s="184" t="s">
        <v>53</v>
      </c>
      <c r="E85" s="185" t="s">
        <v>9</v>
      </c>
      <c r="F85" s="186">
        <v>85.31</v>
      </c>
      <c r="G85" s="21"/>
      <c r="H85" s="24"/>
    </row>
    <row r="86" spans="1:8" s="2" customFormat="1" ht="16.899999999999999" customHeight="1" x14ac:dyDescent="0.2">
      <c r="A86" s="21"/>
      <c r="B86" s="24"/>
      <c r="C86" s="187" t="s">
        <v>9</v>
      </c>
      <c r="D86" s="187" t="s">
        <v>154</v>
      </c>
      <c r="E86" s="12" t="s">
        <v>9</v>
      </c>
      <c r="F86" s="188">
        <v>0</v>
      </c>
      <c r="G86" s="21"/>
      <c r="H86" s="24"/>
    </row>
    <row r="87" spans="1:8" s="2" customFormat="1" ht="16.899999999999999" customHeight="1" x14ac:dyDescent="0.2">
      <c r="A87" s="21"/>
      <c r="B87" s="24"/>
      <c r="C87" s="187" t="s">
        <v>9</v>
      </c>
      <c r="D87" s="187" t="s">
        <v>321</v>
      </c>
      <c r="E87" s="12" t="s">
        <v>9</v>
      </c>
      <c r="F87" s="188">
        <v>18.704999999999998</v>
      </c>
      <c r="G87" s="21"/>
      <c r="H87" s="24"/>
    </row>
    <row r="88" spans="1:8" s="2" customFormat="1" ht="16.899999999999999" customHeight="1" x14ac:dyDescent="0.2">
      <c r="A88" s="21"/>
      <c r="B88" s="24"/>
      <c r="C88" s="187" t="s">
        <v>9</v>
      </c>
      <c r="D88" s="187" t="s">
        <v>353</v>
      </c>
      <c r="E88" s="12" t="s">
        <v>9</v>
      </c>
      <c r="F88" s="188">
        <v>66.605000000000004</v>
      </c>
      <c r="G88" s="21"/>
      <c r="H88" s="24"/>
    </row>
    <row r="89" spans="1:8" s="2" customFormat="1" ht="16.899999999999999" customHeight="1" x14ac:dyDescent="0.2">
      <c r="A89" s="21"/>
      <c r="B89" s="24"/>
      <c r="C89" s="187" t="s">
        <v>52</v>
      </c>
      <c r="D89" s="187" t="s">
        <v>102</v>
      </c>
      <c r="E89" s="12" t="s">
        <v>9</v>
      </c>
      <c r="F89" s="188">
        <v>85.31</v>
      </c>
      <c r="G89" s="21"/>
      <c r="H89" s="24"/>
    </row>
    <row r="90" spans="1:8" s="2" customFormat="1" ht="16.899999999999999" customHeight="1" x14ac:dyDescent="0.2">
      <c r="A90" s="21"/>
      <c r="B90" s="24"/>
      <c r="C90" s="189" t="s">
        <v>358</v>
      </c>
      <c r="D90" s="21"/>
      <c r="E90" s="21"/>
      <c r="F90" s="21"/>
      <c r="G90" s="21"/>
      <c r="H90" s="24"/>
    </row>
    <row r="91" spans="1:8" s="2" customFormat="1" ht="16.899999999999999" customHeight="1" x14ac:dyDescent="0.2">
      <c r="A91" s="21"/>
      <c r="B91" s="24"/>
      <c r="C91" s="187" t="s">
        <v>259</v>
      </c>
      <c r="D91" s="187" t="s">
        <v>365</v>
      </c>
      <c r="E91" s="12" t="s">
        <v>112</v>
      </c>
      <c r="F91" s="188">
        <v>85.31</v>
      </c>
      <c r="G91" s="21"/>
      <c r="H91" s="24"/>
    </row>
    <row r="92" spans="1:8" s="2" customFormat="1" ht="16.899999999999999" customHeight="1" x14ac:dyDescent="0.2">
      <c r="A92" s="21"/>
      <c r="B92" s="24"/>
      <c r="C92" s="187" t="s">
        <v>265</v>
      </c>
      <c r="D92" s="187" t="s">
        <v>364</v>
      </c>
      <c r="E92" s="12" t="s">
        <v>112</v>
      </c>
      <c r="F92" s="188">
        <v>85.31</v>
      </c>
      <c r="G92" s="21"/>
      <c r="H92" s="24"/>
    </row>
    <row r="93" spans="1:8" s="2" customFormat="1" ht="7.35" customHeight="1" x14ac:dyDescent="0.2">
      <c r="A93" s="21"/>
      <c r="B93" s="66"/>
      <c r="C93" s="67"/>
      <c r="D93" s="67"/>
      <c r="E93" s="67"/>
      <c r="F93" s="67"/>
      <c r="G93" s="67"/>
      <c r="H93" s="24"/>
    </row>
    <row r="94" spans="1:8" s="2" customFormat="1" ht="11.25" x14ac:dyDescent="0.2">
      <c r="A94" s="21"/>
      <c r="B94" s="21"/>
      <c r="C94" s="21"/>
      <c r="D94" s="21"/>
      <c r="E94" s="21"/>
      <c r="F94" s="21"/>
      <c r="G94" s="21"/>
      <c r="H94" s="21"/>
    </row>
  </sheetData>
  <sheetProtection algorithmName="SHA-512" hashValue="4O8FSB28mZvw6jPOfLXBGfsChCuWybxk702vspO0L49B8lIjRBVZaPsVDZnRtTkaUSLPMI3qlYhJpcOPMUnizA==" saltValue="z2O0AuraJIJ0aHXrkW5Nbjypqokdx0J5DrRM9WZGtMcSV+jVy7L0vdD2LV4cP/Q57xu5nfXMsLn/z+B1xku2e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 x14ac:dyDescent="0.2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s="1" customFormat="1" ht="37.5" customHeight="1" x14ac:dyDescent="0.2"/>
    <row r="2" spans="2:11" s="1" customFormat="1" ht="7.5" customHeight="1" x14ac:dyDescent="0.2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1" customFormat="1" ht="45" customHeight="1" x14ac:dyDescent="0.2">
      <c r="B3" s="194"/>
      <c r="C3" s="285" t="s">
        <v>380</v>
      </c>
      <c r="D3" s="285"/>
      <c r="E3" s="285"/>
      <c r="F3" s="285"/>
      <c r="G3" s="285"/>
      <c r="H3" s="285"/>
      <c r="I3" s="285"/>
      <c r="J3" s="285"/>
      <c r="K3" s="195"/>
    </row>
    <row r="4" spans="2:11" s="1" customFormat="1" ht="25.5" customHeight="1" x14ac:dyDescent="0.3">
      <c r="B4" s="196"/>
      <c r="C4" s="290" t="s">
        <v>381</v>
      </c>
      <c r="D4" s="290"/>
      <c r="E4" s="290"/>
      <c r="F4" s="290"/>
      <c r="G4" s="290"/>
      <c r="H4" s="290"/>
      <c r="I4" s="290"/>
      <c r="J4" s="290"/>
      <c r="K4" s="197"/>
    </row>
    <row r="5" spans="2:11" s="1" customFormat="1" ht="5.25" customHeight="1" x14ac:dyDescent="0.2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s="1" customFormat="1" ht="15" customHeight="1" x14ac:dyDescent="0.2">
      <c r="B6" s="196"/>
      <c r="C6" s="289" t="s">
        <v>382</v>
      </c>
      <c r="D6" s="289"/>
      <c r="E6" s="289"/>
      <c r="F6" s="289"/>
      <c r="G6" s="289"/>
      <c r="H6" s="289"/>
      <c r="I6" s="289"/>
      <c r="J6" s="289"/>
      <c r="K6" s="197"/>
    </row>
    <row r="7" spans="2:11" s="1" customFormat="1" ht="15" customHeight="1" x14ac:dyDescent="0.2">
      <c r="B7" s="200"/>
      <c r="C7" s="289" t="s">
        <v>383</v>
      </c>
      <c r="D7" s="289"/>
      <c r="E7" s="289"/>
      <c r="F7" s="289"/>
      <c r="G7" s="289"/>
      <c r="H7" s="289"/>
      <c r="I7" s="289"/>
      <c r="J7" s="289"/>
      <c r="K7" s="197"/>
    </row>
    <row r="8" spans="2:11" s="1" customFormat="1" ht="12.75" customHeight="1" x14ac:dyDescent="0.2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s="1" customFormat="1" ht="15" customHeight="1" x14ac:dyDescent="0.2">
      <c r="B9" s="200"/>
      <c r="C9" s="289" t="s">
        <v>384</v>
      </c>
      <c r="D9" s="289"/>
      <c r="E9" s="289"/>
      <c r="F9" s="289"/>
      <c r="G9" s="289"/>
      <c r="H9" s="289"/>
      <c r="I9" s="289"/>
      <c r="J9" s="289"/>
      <c r="K9" s="197"/>
    </row>
    <row r="10" spans="2:11" s="1" customFormat="1" ht="15" customHeight="1" x14ac:dyDescent="0.2">
      <c r="B10" s="200"/>
      <c r="C10" s="199"/>
      <c r="D10" s="289" t="s">
        <v>385</v>
      </c>
      <c r="E10" s="289"/>
      <c r="F10" s="289"/>
      <c r="G10" s="289"/>
      <c r="H10" s="289"/>
      <c r="I10" s="289"/>
      <c r="J10" s="289"/>
      <c r="K10" s="197"/>
    </row>
    <row r="11" spans="2:11" s="1" customFormat="1" ht="15" customHeight="1" x14ac:dyDescent="0.2">
      <c r="B11" s="200"/>
      <c r="C11" s="201"/>
      <c r="D11" s="289" t="s">
        <v>386</v>
      </c>
      <c r="E11" s="289"/>
      <c r="F11" s="289"/>
      <c r="G11" s="289"/>
      <c r="H11" s="289"/>
      <c r="I11" s="289"/>
      <c r="J11" s="289"/>
      <c r="K11" s="197"/>
    </row>
    <row r="12" spans="2:11" s="1" customFormat="1" ht="15" customHeight="1" x14ac:dyDescent="0.2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s="1" customFormat="1" ht="15" customHeight="1" x14ac:dyDescent="0.2">
      <c r="B13" s="200"/>
      <c r="C13" s="201"/>
      <c r="D13" s="202" t="s">
        <v>387</v>
      </c>
      <c r="E13" s="199"/>
      <c r="F13" s="199"/>
      <c r="G13" s="199"/>
      <c r="H13" s="199"/>
      <c r="I13" s="199"/>
      <c r="J13" s="199"/>
      <c r="K13" s="197"/>
    </row>
    <row r="14" spans="2:11" s="1" customFormat="1" ht="12.75" customHeight="1" x14ac:dyDescent="0.2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s="1" customFormat="1" ht="15" customHeight="1" x14ac:dyDescent="0.2">
      <c r="B15" s="200"/>
      <c r="C15" s="201"/>
      <c r="D15" s="289" t="s">
        <v>388</v>
      </c>
      <c r="E15" s="289"/>
      <c r="F15" s="289"/>
      <c r="G15" s="289"/>
      <c r="H15" s="289"/>
      <c r="I15" s="289"/>
      <c r="J15" s="289"/>
      <c r="K15" s="197"/>
    </row>
    <row r="16" spans="2:11" s="1" customFormat="1" ht="15" customHeight="1" x14ac:dyDescent="0.2">
      <c r="B16" s="200"/>
      <c r="C16" s="201"/>
      <c r="D16" s="289" t="s">
        <v>389</v>
      </c>
      <c r="E16" s="289"/>
      <c r="F16" s="289"/>
      <c r="G16" s="289"/>
      <c r="H16" s="289"/>
      <c r="I16" s="289"/>
      <c r="J16" s="289"/>
      <c r="K16" s="197"/>
    </row>
    <row r="17" spans="2:11" s="1" customFormat="1" ht="15" customHeight="1" x14ac:dyDescent="0.2">
      <c r="B17" s="200"/>
      <c r="C17" s="201"/>
      <c r="D17" s="289" t="s">
        <v>390</v>
      </c>
      <c r="E17" s="289"/>
      <c r="F17" s="289"/>
      <c r="G17" s="289"/>
      <c r="H17" s="289"/>
      <c r="I17" s="289"/>
      <c r="J17" s="289"/>
      <c r="K17" s="197"/>
    </row>
    <row r="18" spans="2:11" s="1" customFormat="1" ht="15" customHeight="1" x14ac:dyDescent="0.2">
      <c r="B18" s="200"/>
      <c r="C18" s="201"/>
      <c r="D18" s="201"/>
      <c r="E18" s="203" t="s">
        <v>44</v>
      </c>
      <c r="F18" s="289" t="s">
        <v>391</v>
      </c>
      <c r="G18" s="289"/>
      <c r="H18" s="289"/>
      <c r="I18" s="289"/>
      <c r="J18" s="289"/>
      <c r="K18" s="197"/>
    </row>
    <row r="19" spans="2:11" s="1" customFormat="1" ht="15" customHeight="1" x14ac:dyDescent="0.2">
      <c r="B19" s="200"/>
      <c r="C19" s="201"/>
      <c r="D19" s="201"/>
      <c r="E19" s="203" t="s">
        <v>392</v>
      </c>
      <c r="F19" s="289" t="s">
        <v>393</v>
      </c>
      <c r="G19" s="289"/>
      <c r="H19" s="289"/>
      <c r="I19" s="289"/>
      <c r="J19" s="289"/>
      <c r="K19" s="197"/>
    </row>
    <row r="20" spans="2:11" s="1" customFormat="1" ht="15" customHeight="1" x14ac:dyDescent="0.2">
      <c r="B20" s="200"/>
      <c r="C20" s="201"/>
      <c r="D20" s="201"/>
      <c r="E20" s="203" t="s">
        <v>394</v>
      </c>
      <c r="F20" s="289" t="s">
        <v>395</v>
      </c>
      <c r="G20" s="289"/>
      <c r="H20" s="289"/>
      <c r="I20" s="289"/>
      <c r="J20" s="289"/>
      <c r="K20" s="197"/>
    </row>
    <row r="21" spans="2:11" s="1" customFormat="1" ht="15" customHeight="1" x14ac:dyDescent="0.2">
      <c r="B21" s="200"/>
      <c r="C21" s="201"/>
      <c r="D21" s="201"/>
      <c r="E21" s="203" t="s">
        <v>396</v>
      </c>
      <c r="F21" s="289" t="s">
        <v>397</v>
      </c>
      <c r="G21" s="289"/>
      <c r="H21" s="289"/>
      <c r="I21" s="289"/>
      <c r="J21" s="289"/>
      <c r="K21" s="197"/>
    </row>
    <row r="22" spans="2:11" s="1" customFormat="1" ht="15" customHeight="1" x14ac:dyDescent="0.2">
      <c r="B22" s="200"/>
      <c r="C22" s="201"/>
      <c r="D22" s="201"/>
      <c r="E22" s="203" t="s">
        <v>398</v>
      </c>
      <c r="F22" s="289" t="s">
        <v>399</v>
      </c>
      <c r="G22" s="289"/>
      <c r="H22" s="289"/>
      <c r="I22" s="289"/>
      <c r="J22" s="289"/>
      <c r="K22" s="197"/>
    </row>
    <row r="23" spans="2:11" s="1" customFormat="1" ht="15" customHeight="1" x14ac:dyDescent="0.2">
      <c r="B23" s="200"/>
      <c r="C23" s="201"/>
      <c r="D23" s="201"/>
      <c r="E23" s="203" t="s">
        <v>48</v>
      </c>
      <c r="F23" s="289" t="s">
        <v>400</v>
      </c>
      <c r="G23" s="289"/>
      <c r="H23" s="289"/>
      <c r="I23" s="289"/>
      <c r="J23" s="289"/>
      <c r="K23" s="197"/>
    </row>
    <row r="24" spans="2:11" s="1" customFormat="1" ht="12.75" customHeight="1" x14ac:dyDescent="0.2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s="1" customFormat="1" ht="15" customHeight="1" x14ac:dyDescent="0.2">
      <c r="B25" s="200"/>
      <c r="C25" s="289" t="s">
        <v>401</v>
      </c>
      <c r="D25" s="289"/>
      <c r="E25" s="289"/>
      <c r="F25" s="289"/>
      <c r="G25" s="289"/>
      <c r="H25" s="289"/>
      <c r="I25" s="289"/>
      <c r="J25" s="289"/>
      <c r="K25" s="197"/>
    </row>
    <row r="26" spans="2:11" s="1" customFormat="1" ht="15" customHeight="1" x14ac:dyDescent="0.2">
      <c r="B26" s="200"/>
      <c r="C26" s="289" t="s">
        <v>402</v>
      </c>
      <c r="D26" s="289"/>
      <c r="E26" s="289"/>
      <c r="F26" s="289"/>
      <c r="G26" s="289"/>
      <c r="H26" s="289"/>
      <c r="I26" s="289"/>
      <c r="J26" s="289"/>
      <c r="K26" s="197"/>
    </row>
    <row r="27" spans="2:11" s="1" customFormat="1" ht="15" customHeight="1" x14ac:dyDescent="0.2">
      <c r="B27" s="200"/>
      <c r="C27" s="199"/>
      <c r="D27" s="289" t="s">
        <v>403</v>
      </c>
      <c r="E27" s="289"/>
      <c r="F27" s="289"/>
      <c r="G27" s="289"/>
      <c r="H27" s="289"/>
      <c r="I27" s="289"/>
      <c r="J27" s="289"/>
      <c r="K27" s="197"/>
    </row>
    <row r="28" spans="2:11" s="1" customFormat="1" ht="15" customHeight="1" x14ac:dyDescent="0.2">
      <c r="B28" s="200"/>
      <c r="C28" s="201"/>
      <c r="D28" s="289" t="s">
        <v>404</v>
      </c>
      <c r="E28" s="289"/>
      <c r="F28" s="289"/>
      <c r="G28" s="289"/>
      <c r="H28" s="289"/>
      <c r="I28" s="289"/>
      <c r="J28" s="289"/>
      <c r="K28" s="197"/>
    </row>
    <row r="29" spans="2:11" s="1" customFormat="1" ht="12.75" customHeight="1" x14ac:dyDescent="0.2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s="1" customFormat="1" ht="15" customHeight="1" x14ac:dyDescent="0.2">
      <c r="B30" s="200"/>
      <c r="C30" s="201"/>
      <c r="D30" s="289" t="s">
        <v>405</v>
      </c>
      <c r="E30" s="289"/>
      <c r="F30" s="289"/>
      <c r="G30" s="289"/>
      <c r="H30" s="289"/>
      <c r="I30" s="289"/>
      <c r="J30" s="289"/>
      <c r="K30" s="197"/>
    </row>
    <row r="31" spans="2:11" s="1" customFormat="1" ht="15" customHeight="1" x14ac:dyDescent="0.2">
      <c r="B31" s="200"/>
      <c r="C31" s="201"/>
      <c r="D31" s="289" t="s">
        <v>406</v>
      </c>
      <c r="E31" s="289"/>
      <c r="F31" s="289"/>
      <c r="G31" s="289"/>
      <c r="H31" s="289"/>
      <c r="I31" s="289"/>
      <c r="J31" s="289"/>
      <c r="K31" s="197"/>
    </row>
    <row r="32" spans="2:11" s="1" customFormat="1" ht="12.75" customHeight="1" x14ac:dyDescent="0.2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s="1" customFormat="1" ht="15" customHeight="1" x14ac:dyDescent="0.2">
      <c r="B33" s="200"/>
      <c r="C33" s="201"/>
      <c r="D33" s="289" t="s">
        <v>407</v>
      </c>
      <c r="E33" s="289"/>
      <c r="F33" s="289"/>
      <c r="G33" s="289"/>
      <c r="H33" s="289"/>
      <c r="I33" s="289"/>
      <c r="J33" s="289"/>
      <c r="K33" s="197"/>
    </row>
    <row r="34" spans="2:11" s="1" customFormat="1" ht="15" customHeight="1" x14ac:dyDescent="0.2">
      <c r="B34" s="200"/>
      <c r="C34" s="201"/>
      <c r="D34" s="289" t="s">
        <v>408</v>
      </c>
      <c r="E34" s="289"/>
      <c r="F34" s="289"/>
      <c r="G34" s="289"/>
      <c r="H34" s="289"/>
      <c r="I34" s="289"/>
      <c r="J34" s="289"/>
      <c r="K34" s="197"/>
    </row>
    <row r="35" spans="2:11" s="1" customFormat="1" ht="15" customHeight="1" x14ac:dyDescent="0.2">
      <c r="B35" s="200"/>
      <c r="C35" s="201"/>
      <c r="D35" s="289" t="s">
        <v>409</v>
      </c>
      <c r="E35" s="289"/>
      <c r="F35" s="289"/>
      <c r="G35" s="289"/>
      <c r="H35" s="289"/>
      <c r="I35" s="289"/>
      <c r="J35" s="289"/>
      <c r="K35" s="197"/>
    </row>
    <row r="36" spans="2:11" s="1" customFormat="1" ht="15" customHeight="1" x14ac:dyDescent="0.2">
      <c r="B36" s="200"/>
      <c r="C36" s="201"/>
      <c r="D36" s="199"/>
      <c r="E36" s="202" t="s">
        <v>76</v>
      </c>
      <c r="F36" s="199"/>
      <c r="G36" s="289" t="s">
        <v>410</v>
      </c>
      <c r="H36" s="289"/>
      <c r="I36" s="289"/>
      <c r="J36" s="289"/>
      <c r="K36" s="197"/>
    </row>
    <row r="37" spans="2:11" s="1" customFormat="1" ht="30.75" customHeight="1" x14ac:dyDescent="0.2">
      <c r="B37" s="200"/>
      <c r="C37" s="201"/>
      <c r="D37" s="199"/>
      <c r="E37" s="202" t="s">
        <v>411</v>
      </c>
      <c r="F37" s="199"/>
      <c r="G37" s="289" t="s">
        <v>412</v>
      </c>
      <c r="H37" s="289"/>
      <c r="I37" s="289"/>
      <c r="J37" s="289"/>
      <c r="K37" s="197"/>
    </row>
    <row r="38" spans="2:11" s="1" customFormat="1" ht="15" customHeight="1" x14ac:dyDescent="0.2">
      <c r="B38" s="200"/>
      <c r="C38" s="201"/>
      <c r="D38" s="199"/>
      <c r="E38" s="202" t="s">
        <v>38</v>
      </c>
      <c r="F38" s="199"/>
      <c r="G38" s="289" t="s">
        <v>413</v>
      </c>
      <c r="H38" s="289"/>
      <c r="I38" s="289"/>
      <c r="J38" s="289"/>
      <c r="K38" s="197"/>
    </row>
    <row r="39" spans="2:11" s="1" customFormat="1" ht="15" customHeight="1" x14ac:dyDescent="0.2">
      <c r="B39" s="200"/>
      <c r="C39" s="201"/>
      <c r="D39" s="199"/>
      <c r="E39" s="202" t="s">
        <v>39</v>
      </c>
      <c r="F39" s="199"/>
      <c r="G39" s="289" t="s">
        <v>414</v>
      </c>
      <c r="H39" s="289"/>
      <c r="I39" s="289"/>
      <c r="J39" s="289"/>
      <c r="K39" s="197"/>
    </row>
    <row r="40" spans="2:11" s="1" customFormat="1" ht="15" customHeight="1" x14ac:dyDescent="0.2">
      <c r="B40" s="200"/>
      <c r="C40" s="201"/>
      <c r="D40" s="199"/>
      <c r="E40" s="202" t="s">
        <v>77</v>
      </c>
      <c r="F40" s="199"/>
      <c r="G40" s="289" t="s">
        <v>415</v>
      </c>
      <c r="H40" s="289"/>
      <c r="I40" s="289"/>
      <c r="J40" s="289"/>
      <c r="K40" s="197"/>
    </row>
    <row r="41" spans="2:11" s="1" customFormat="1" ht="15" customHeight="1" x14ac:dyDescent="0.2">
      <c r="B41" s="200"/>
      <c r="C41" s="201"/>
      <c r="D41" s="199"/>
      <c r="E41" s="202" t="s">
        <v>78</v>
      </c>
      <c r="F41" s="199"/>
      <c r="G41" s="289" t="s">
        <v>416</v>
      </c>
      <c r="H41" s="289"/>
      <c r="I41" s="289"/>
      <c r="J41" s="289"/>
      <c r="K41" s="197"/>
    </row>
    <row r="42" spans="2:11" s="1" customFormat="1" ht="15" customHeight="1" x14ac:dyDescent="0.2">
      <c r="B42" s="200"/>
      <c r="C42" s="201"/>
      <c r="D42" s="199"/>
      <c r="E42" s="202" t="s">
        <v>417</v>
      </c>
      <c r="F42" s="199"/>
      <c r="G42" s="289" t="s">
        <v>418</v>
      </c>
      <c r="H42" s="289"/>
      <c r="I42" s="289"/>
      <c r="J42" s="289"/>
      <c r="K42" s="197"/>
    </row>
    <row r="43" spans="2:11" s="1" customFormat="1" ht="15" customHeight="1" x14ac:dyDescent="0.2">
      <c r="B43" s="200"/>
      <c r="C43" s="201"/>
      <c r="D43" s="199"/>
      <c r="E43" s="202"/>
      <c r="F43" s="199"/>
      <c r="G43" s="289" t="s">
        <v>419</v>
      </c>
      <c r="H43" s="289"/>
      <c r="I43" s="289"/>
      <c r="J43" s="289"/>
      <c r="K43" s="197"/>
    </row>
    <row r="44" spans="2:11" s="1" customFormat="1" ht="15" customHeight="1" x14ac:dyDescent="0.2">
      <c r="B44" s="200"/>
      <c r="C44" s="201"/>
      <c r="D44" s="199"/>
      <c r="E44" s="202" t="s">
        <v>420</v>
      </c>
      <c r="F44" s="199"/>
      <c r="G44" s="289" t="s">
        <v>421</v>
      </c>
      <c r="H44" s="289"/>
      <c r="I44" s="289"/>
      <c r="J44" s="289"/>
      <c r="K44" s="197"/>
    </row>
    <row r="45" spans="2:11" s="1" customFormat="1" ht="15" customHeight="1" x14ac:dyDescent="0.2">
      <c r="B45" s="200"/>
      <c r="C45" s="201"/>
      <c r="D45" s="199"/>
      <c r="E45" s="202" t="s">
        <v>80</v>
      </c>
      <c r="F45" s="199"/>
      <c r="G45" s="289" t="s">
        <v>422</v>
      </c>
      <c r="H45" s="289"/>
      <c r="I45" s="289"/>
      <c r="J45" s="289"/>
      <c r="K45" s="197"/>
    </row>
    <row r="46" spans="2:11" s="1" customFormat="1" ht="12.75" customHeight="1" x14ac:dyDescent="0.2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s="1" customFormat="1" ht="15" customHeight="1" x14ac:dyDescent="0.2">
      <c r="B47" s="200"/>
      <c r="C47" s="201"/>
      <c r="D47" s="289" t="s">
        <v>423</v>
      </c>
      <c r="E47" s="289"/>
      <c r="F47" s="289"/>
      <c r="G47" s="289"/>
      <c r="H47" s="289"/>
      <c r="I47" s="289"/>
      <c r="J47" s="289"/>
      <c r="K47" s="197"/>
    </row>
    <row r="48" spans="2:11" s="1" customFormat="1" ht="15" customHeight="1" x14ac:dyDescent="0.2">
      <c r="B48" s="200"/>
      <c r="C48" s="201"/>
      <c r="D48" s="201"/>
      <c r="E48" s="289" t="s">
        <v>424</v>
      </c>
      <c r="F48" s="289"/>
      <c r="G48" s="289"/>
      <c r="H48" s="289"/>
      <c r="I48" s="289"/>
      <c r="J48" s="289"/>
      <c r="K48" s="197"/>
    </row>
    <row r="49" spans="2:11" s="1" customFormat="1" ht="15" customHeight="1" x14ac:dyDescent="0.2">
      <c r="B49" s="200"/>
      <c r="C49" s="201"/>
      <c r="D49" s="201"/>
      <c r="E49" s="289" t="s">
        <v>425</v>
      </c>
      <c r="F49" s="289"/>
      <c r="G49" s="289"/>
      <c r="H49" s="289"/>
      <c r="I49" s="289"/>
      <c r="J49" s="289"/>
      <c r="K49" s="197"/>
    </row>
    <row r="50" spans="2:11" s="1" customFormat="1" ht="15" customHeight="1" x14ac:dyDescent="0.2">
      <c r="B50" s="200"/>
      <c r="C50" s="201"/>
      <c r="D50" s="201"/>
      <c r="E50" s="289" t="s">
        <v>426</v>
      </c>
      <c r="F50" s="289"/>
      <c r="G50" s="289"/>
      <c r="H50" s="289"/>
      <c r="I50" s="289"/>
      <c r="J50" s="289"/>
      <c r="K50" s="197"/>
    </row>
    <row r="51" spans="2:11" s="1" customFormat="1" ht="15" customHeight="1" x14ac:dyDescent="0.2">
      <c r="B51" s="200"/>
      <c r="C51" s="201"/>
      <c r="D51" s="289" t="s">
        <v>427</v>
      </c>
      <c r="E51" s="289"/>
      <c r="F51" s="289"/>
      <c r="G51" s="289"/>
      <c r="H51" s="289"/>
      <c r="I51" s="289"/>
      <c r="J51" s="289"/>
      <c r="K51" s="197"/>
    </row>
    <row r="52" spans="2:11" s="1" customFormat="1" ht="25.5" customHeight="1" x14ac:dyDescent="0.3">
      <c r="B52" s="196"/>
      <c r="C52" s="290" t="s">
        <v>428</v>
      </c>
      <c r="D52" s="290"/>
      <c r="E52" s="290"/>
      <c r="F52" s="290"/>
      <c r="G52" s="290"/>
      <c r="H52" s="290"/>
      <c r="I52" s="290"/>
      <c r="J52" s="290"/>
      <c r="K52" s="197"/>
    </row>
    <row r="53" spans="2:11" s="1" customFormat="1" ht="5.25" customHeight="1" x14ac:dyDescent="0.2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s="1" customFormat="1" ht="15" customHeight="1" x14ac:dyDescent="0.2">
      <c r="B54" s="196"/>
      <c r="C54" s="289" t="s">
        <v>429</v>
      </c>
      <c r="D54" s="289"/>
      <c r="E54" s="289"/>
      <c r="F54" s="289"/>
      <c r="G54" s="289"/>
      <c r="H54" s="289"/>
      <c r="I54" s="289"/>
      <c r="J54" s="289"/>
      <c r="K54" s="197"/>
    </row>
    <row r="55" spans="2:11" s="1" customFormat="1" ht="15" customHeight="1" x14ac:dyDescent="0.2">
      <c r="B55" s="196"/>
      <c r="C55" s="289" t="s">
        <v>430</v>
      </c>
      <c r="D55" s="289"/>
      <c r="E55" s="289"/>
      <c r="F55" s="289"/>
      <c r="G55" s="289"/>
      <c r="H55" s="289"/>
      <c r="I55" s="289"/>
      <c r="J55" s="289"/>
      <c r="K55" s="197"/>
    </row>
    <row r="56" spans="2:11" s="1" customFormat="1" ht="12.75" customHeight="1" x14ac:dyDescent="0.2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s="1" customFormat="1" ht="15" customHeight="1" x14ac:dyDescent="0.2">
      <c r="B57" s="196"/>
      <c r="C57" s="289" t="s">
        <v>431</v>
      </c>
      <c r="D57" s="289"/>
      <c r="E57" s="289"/>
      <c r="F57" s="289"/>
      <c r="G57" s="289"/>
      <c r="H57" s="289"/>
      <c r="I57" s="289"/>
      <c r="J57" s="289"/>
      <c r="K57" s="197"/>
    </row>
    <row r="58" spans="2:11" s="1" customFormat="1" ht="15" customHeight="1" x14ac:dyDescent="0.2">
      <c r="B58" s="196"/>
      <c r="C58" s="201"/>
      <c r="D58" s="289" t="s">
        <v>432</v>
      </c>
      <c r="E58" s="289"/>
      <c r="F58" s="289"/>
      <c r="G58" s="289"/>
      <c r="H58" s="289"/>
      <c r="I58" s="289"/>
      <c r="J58" s="289"/>
      <c r="K58" s="197"/>
    </row>
    <row r="59" spans="2:11" s="1" customFormat="1" ht="15" customHeight="1" x14ac:dyDescent="0.2">
      <c r="B59" s="196"/>
      <c r="C59" s="201"/>
      <c r="D59" s="289" t="s">
        <v>433</v>
      </c>
      <c r="E59" s="289"/>
      <c r="F59" s="289"/>
      <c r="G59" s="289"/>
      <c r="H59" s="289"/>
      <c r="I59" s="289"/>
      <c r="J59" s="289"/>
      <c r="K59" s="197"/>
    </row>
    <row r="60" spans="2:11" s="1" customFormat="1" ht="15" customHeight="1" x14ac:dyDescent="0.2">
      <c r="B60" s="196"/>
      <c r="C60" s="201"/>
      <c r="D60" s="289" t="s">
        <v>434</v>
      </c>
      <c r="E60" s="289"/>
      <c r="F60" s="289"/>
      <c r="G60" s="289"/>
      <c r="H60" s="289"/>
      <c r="I60" s="289"/>
      <c r="J60" s="289"/>
      <c r="K60" s="197"/>
    </row>
    <row r="61" spans="2:11" s="1" customFormat="1" ht="15" customHeight="1" x14ac:dyDescent="0.2">
      <c r="B61" s="196"/>
      <c r="C61" s="201"/>
      <c r="D61" s="289" t="s">
        <v>435</v>
      </c>
      <c r="E61" s="289"/>
      <c r="F61" s="289"/>
      <c r="G61" s="289"/>
      <c r="H61" s="289"/>
      <c r="I61" s="289"/>
      <c r="J61" s="289"/>
      <c r="K61" s="197"/>
    </row>
    <row r="62" spans="2:11" s="1" customFormat="1" ht="15" customHeight="1" x14ac:dyDescent="0.2">
      <c r="B62" s="196"/>
      <c r="C62" s="201"/>
      <c r="D62" s="291" t="s">
        <v>436</v>
      </c>
      <c r="E62" s="291"/>
      <c r="F62" s="291"/>
      <c r="G62" s="291"/>
      <c r="H62" s="291"/>
      <c r="I62" s="291"/>
      <c r="J62" s="291"/>
      <c r="K62" s="197"/>
    </row>
    <row r="63" spans="2:11" s="1" customFormat="1" ht="15" customHeight="1" x14ac:dyDescent="0.2">
      <c r="B63" s="196"/>
      <c r="C63" s="201"/>
      <c r="D63" s="289" t="s">
        <v>437</v>
      </c>
      <c r="E63" s="289"/>
      <c r="F63" s="289"/>
      <c r="G63" s="289"/>
      <c r="H63" s="289"/>
      <c r="I63" s="289"/>
      <c r="J63" s="289"/>
      <c r="K63" s="197"/>
    </row>
    <row r="64" spans="2:11" s="1" customFormat="1" ht="12.75" customHeight="1" x14ac:dyDescent="0.2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s="1" customFormat="1" ht="15" customHeight="1" x14ac:dyDescent="0.2">
      <c r="B65" s="196"/>
      <c r="C65" s="201"/>
      <c r="D65" s="289" t="s">
        <v>438</v>
      </c>
      <c r="E65" s="289"/>
      <c r="F65" s="289"/>
      <c r="G65" s="289"/>
      <c r="H65" s="289"/>
      <c r="I65" s="289"/>
      <c r="J65" s="289"/>
      <c r="K65" s="197"/>
    </row>
    <row r="66" spans="2:11" s="1" customFormat="1" ht="15" customHeight="1" x14ac:dyDescent="0.2">
      <c r="B66" s="196"/>
      <c r="C66" s="201"/>
      <c r="D66" s="291" t="s">
        <v>439</v>
      </c>
      <c r="E66" s="291"/>
      <c r="F66" s="291"/>
      <c r="G66" s="291"/>
      <c r="H66" s="291"/>
      <c r="I66" s="291"/>
      <c r="J66" s="291"/>
      <c r="K66" s="197"/>
    </row>
    <row r="67" spans="2:11" s="1" customFormat="1" ht="15" customHeight="1" x14ac:dyDescent="0.2">
      <c r="B67" s="196"/>
      <c r="C67" s="201"/>
      <c r="D67" s="289" t="s">
        <v>440</v>
      </c>
      <c r="E67" s="289"/>
      <c r="F67" s="289"/>
      <c r="G67" s="289"/>
      <c r="H67" s="289"/>
      <c r="I67" s="289"/>
      <c r="J67" s="289"/>
      <c r="K67" s="197"/>
    </row>
    <row r="68" spans="2:11" s="1" customFormat="1" ht="15" customHeight="1" x14ac:dyDescent="0.2">
      <c r="B68" s="196"/>
      <c r="C68" s="201"/>
      <c r="D68" s="289" t="s">
        <v>441</v>
      </c>
      <c r="E68" s="289"/>
      <c r="F68" s="289"/>
      <c r="G68" s="289"/>
      <c r="H68" s="289"/>
      <c r="I68" s="289"/>
      <c r="J68" s="289"/>
      <c r="K68" s="197"/>
    </row>
    <row r="69" spans="2:11" s="1" customFormat="1" ht="15" customHeight="1" x14ac:dyDescent="0.2">
      <c r="B69" s="196"/>
      <c r="C69" s="201"/>
      <c r="D69" s="289" t="s">
        <v>442</v>
      </c>
      <c r="E69" s="289"/>
      <c r="F69" s="289"/>
      <c r="G69" s="289"/>
      <c r="H69" s="289"/>
      <c r="I69" s="289"/>
      <c r="J69" s="289"/>
      <c r="K69" s="197"/>
    </row>
    <row r="70" spans="2:11" s="1" customFormat="1" ht="15" customHeight="1" x14ac:dyDescent="0.2">
      <c r="B70" s="196"/>
      <c r="C70" s="201"/>
      <c r="D70" s="289" t="s">
        <v>443</v>
      </c>
      <c r="E70" s="289"/>
      <c r="F70" s="289"/>
      <c r="G70" s="289"/>
      <c r="H70" s="289"/>
      <c r="I70" s="289"/>
      <c r="J70" s="289"/>
      <c r="K70" s="197"/>
    </row>
    <row r="71" spans="2:11" s="1" customFormat="1" ht="12.75" customHeight="1" x14ac:dyDescent="0.2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s="1" customFormat="1" ht="18.75" customHeight="1" x14ac:dyDescent="0.2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s="1" customFormat="1" ht="18.75" customHeight="1" x14ac:dyDescent="0.2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s="1" customFormat="1" ht="7.5" customHeight="1" x14ac:dyDescent="0.2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s="1" customFormat="1" ht="45" customHeight="1" x14ac:dyDescent="0.2">
      <c r="B75" s="213"/>
      <c r="C75" s="284" t="s">
        <v>444</v>
      </c>
      <c r="D75" s="284"/>
      <c r="E75" s="284"/>
      <c r="F75" s="284"/>
      <c r="G75" s="284"/>
      <c r="H75" s="284"/>
      <c r="I75" s="284"/>
      <c r="J75" s="284"/>
      <c r="K75" s="214"/>
    </row>
    <row r="76" spans="2:11" s="1" customFormat="1" ht="17.25" customHeight="1" x14ac:dyDescent="0.2">
      <c r="B76" s="213"/>
      <c r="C76" s="215" t="s">
        <v>445</v>
      </c>
      <c r="D76" s="215"/>
      <c r="E76" s="215"/>
      <c r="F76" s="215" t="s">
        <v>446</v>
      </c>
      <c r="G76" s="216"/>
      <c r="H76" s="215" t="s">
        <v>39</v>
      </c>
      <c r="I76" s="215" t="s">
        <v>40</v>
      </c>
      <c r="J76" s="215" t="s">
        <v>447</v>
      </c>
      <c r="K76" s="214"/>
    </row>
    <row r="77" spans="2:11" s="1" customFormat="1" ht="17.25" customHeight="1" x14ac:dyDescent="0.2">
      <c r="B77" s="213"/>
      <c r="C77" s="217" t="s">
        <v>448</v>
      </c>
      <c r="D77" s="217"/>
      <c r="E77" s="217"/>
      <c r="F77" s="218" t="s">
        <v>449</v>
      </c>
      <c r="G77" s="219"/>
      <c r="H77" s="217"/>
      <c r="I77" s="217"/>
      <c r="J77" s="217" t="s">
        <v>450</v>
      </c>
      <c r="K77" s="214"/>
    </row>
    <row r="78" spans="2:11" s="1" customFormat="1" ht="5.25" customHeight="1" x14ac:dyDescent="0.2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s="1" customFormat="1" ht="15" customHeight="1" x14ac:dyDescent="0.2">
      <c r="B79" s="213"/>
      <c r="C79" s="202" t="s">
        <v>38</v>
      </c>
      <c r="D79" s="222"/>
      <c r="E79" s="222"/>
      <c r="F79" s="223" t="s">
        <v>451</v>
      </c>
      <c r="G79" s="224"/>
      <c r="H79" s="202" t="s">
        <v>452</v>
      </c>
      <c r="I79" s="202" t="s">
        <v>453</v>
      </c>
      <c r="J79" s="202">
        <v>20</v>
      </c>
      <c r="K79" s="214"/>
    </row>
    <row r="80" spans="2:11" s="1" customFormat="1" ht="15" customHeight="1" x14ac:dyDescent="0.2">
      <c r="B80" s="213"/>
      <c r="C80" s="202" t="s">
        <v>454</v>
      </c>
      <c r="D80" s="202"/>
      <c r="E80" s="202"/>
      <c r="F80" s="223" t="s">
        <v>451</v>
      </c>
      <c r="G80" s="224"/>
      <c r="H80" s="202" t="s">
        <v>455</v>
      </c>
      <c r="I80" s="202" t="s">
        <v>453</v>
      </c>
      <c r="J80" s="202">
        <v>120</v>
      </c>
      <c r="K80" s="214"/>
    </row>
    <row r="81" spans="2:11" s="1" customFormat="1" ht="15" customHeight="1" x14ac:dyDescent="0.2">
      <c r="B81" s="225"/>
      <c r="C81" s="202" t="s">
        <v>456</v>
      </c>
      <c r="D81" s="202"/>
      <c r="E81" s="202"/>
      <c r="F81" s="223" t="s">
        <v>457</v>
      </c>
      <c r="G81" s="224"/>
      <c r="H81" s="202" t="s">
        <v>458</v>
      </c>
      <c r="I81" s="202" t="s">
        <v>453</v>
      </c>
      <c r="J81" s="202">
        <v>50</v>
      </c>
      <c r="K81" s="214"/>
    </row>
    <row r="82" spans="2:11" s="1" customFormat="1" ht="15" customHeight="1" x14ac:dyDescent="0.2">
      <c r="B82" s="225"/>
      <c r="C82" s="202" t="s">
        <v>459</v>
      </c>
      <c r="D82" s="202"/>
      <c r="E82" s="202"/>
      <c r="F82" s="223" t="s">
        <v>451</v>
      </c>
      <c r="G82" s="224"/>
      <c r="H82" s="202" t="s">
        <v>460</v>
      </c>
      <c r="I82" s="202" t="s">
        <v>461</v>
      </c>
      <c r="J82" s="202"/>
      <c r="K82" s="214"/>
    </row>
    <row r="83" spans="2:11" s="1" customFormat="1" ht="15" customHeight="1" x14ac:dyDescent="0.2">
      <c r="B83" s="225"/>
      <c r="C83" s="226" t="s">
        <v>462</v>
      </c>
      <c r="D83" s="226"/>
      <c r="E83" s="226"/>
      <c r="F83" s="227" t="s">
        <v>457</v>
      </c>
      <c r="G83" s="226"/>
      <c r="H83" s="226" t="s">
        <v>463</v>
      </c>
      <c r="I83" s="226" t="s">
        <v>453</v>
      </c>
      <c r="J83" s="226">
        <v>15</v>
      </c>
      <c r="K83" s="214"/>
    </row>
    <row r="84" spans="2:11" s="1" customFormat="1" ht="15" customHeight="1" x14ac:dyDescent="0.2">
      <c r="B84" s="225"/>
      <c r="C84" s="226" t="s">
        <v>464</v>
      </c>
      <c r="D84" s="226"/>
      <c r="E84" s="226"/>
      <c r="F84" s="227" t="s">
        <v>457</v>
      </c>
      <c r="G84" s="226"/>
      <c r="H84" s="226" t="s">
        <v>465</v>
      </c>
      <c r="I84" s="226" t="s">
        <v>453</v>
      </c>
      <c r="J84" s="226">
        <v>15</v>
      </c>
      <c r="K84" s="214"/>
    </row>
    <row r="85" spans="2:11" s="1" customFormat="1" ht="15" customHeight="1" x14ac:dyDescent="0.2">
      <c r="B85" s="225"/>
      <c r="C85" s="226" t="s">
        <v>466</v>
      </c>
      <c r="D85" s="226"/>
      <c r="E85" s="226"/>
      <c r="F85" s="227" t="s">
        <v>457</v>
      </c>
      <c r="G85" s="226"/>
      <c r="H85" s="226" t="s">
        <v>467</v>
      </c>
      <c r="I85" s="226" t="s">
        <v>453</v>
      </c>
      <c r="J85" s="226">
        <v>20</v>
      </c>
      <c r="K85" s="214"/>
    </row>
    <row r="86" spans="2:11" s="1" customFormat="1" ht="15" customHeight="1" x14ac:dyDescent="0.2">
      <c r="B86" s="225"/>
      <c r="C86" s="226" t="s">
        <v>468</v>
      </c>
      <c r="D86" s="226"/>
      <c r="E86" s="226"/>
      <c r="F86" s="227" t="s">
        <v>457</v>
      </c>
      <c r="G86" s="226"/>
      <c r="H86" s="226" t="s">
        <v>469</v>
      </c>
      <c r="I86" s="226" t="s">
        <v>453</v>
      </c>
      <c r="J86" s="226">
        <v>20</v>
      </c>
      <c r="K86" s="214"/>
    </row>
    <row r="87" spans="2:11" s="1" customFormat="1" ht="15" customHeight="1" x14ac:dyDescent="0.2">
      <c r="B87" s="225"/>
      <c r="C87" s="202" t="s">
        <v>470</v>
      </c>
      <c r="D87" s="202"/>
      <c r="E87" s="202"/>
      <c r="F87" s="223" t="s">
        <v>457</v>
      </c>
      <c r="G87" s="224"/>
      <c r="H87" s="202" t="s">
        <v>471</v>
      </c>
      <c r="I87" s="202" t="s">
        <v>453</v>
      </c>
      <c r="J87" s="202">
        <v>50</v>
      </c>
      <c r="K87" s="214"/>
    </row>
    <row r="88" spans="2:11" s="1" customFormat="1" ht="15" customHeight="1" x14ac:dyDescent="0.2">
      <c r="B88" s="225"/>
      <c r="C88" s="202" t="s">
        <v>472</v>
      </c>
      <c r="D88" s="202"/>
      <c r="E88" s="202"/>
      <c r="F88" s="223" t="s">
        <v>457</v>
      </c>
      <c r="G88" s="224"/>
      <c r="H88" s="202" t="s">
        <v>473</v>
      </c>
      <c r="I88" s="202" t="s">
        <v>453</v>
      </c>
      <c r="J88" s="202">
        <v>20</v>
      </c>
      <c r="K88" s="214"/>
    </row>
    <row r="89" spans="2:11" s="1" customFormat="1" ht="15" customHeight="1" x14ac:dyDescent="0.2">
      <c r="B89" s="225"/>
      <c r="C89" s="202" t="s">
        <v>474</v>
      </c>
      <c r="D89" s="202"/>
      <c r="E89" s="202"/>
      <c r="F89" s="223" t="s">
        <v>457</v>
      </c>
      <c r="G89" s="224"/>
      <c r="H89" s="202" t="s">
        <v>475</v>
      </c>
      <c r="I89" s="202" t="s">
        <v>453</v>
      </c>
      <c r="J89" s="202">
        <v>20</v>
      </c>
      <c r="K89" s="214"/>
    </row>
    <row r="90" spans="2:11" s="1" customFormat="1" ht="15" customHeight="1" x14ac:dyDescent="0.2">
      <c r="B90" s="225"/>
      <c r="C90" s="202" t="s">
        <v>476</v>
      </c>
      <c r="D90" s="202"/>
      <c r="E90" s="202"/>
      <c r="F90" s="223" t="s">
        <v>457</v>
      </c>
      <c r="G90" s="224"/>
      <c r="H90" s="202" t="s">
        <v>477</v>
      </c>
      <c r="I90" s="202" t="s">
        <v>453</v>
      </c>
      <c r="J90" s="202">
        <v>50</v>
      </c>
      <c r="K90" s="214"/>
    </row>
    <row r="91" spans="2:11" s="1" customFormat="1" ht="15" customHeight="1" x14ac:dyDescent="0.2">
      <c r="B91" s="225"/>
      <c r="C91" s="202" t="s">
        <v>478</v>
      </c>
      <c r="D91" s="202"/>
      <c r="E91" s="202"/>
      <c r="F91" s="223" t="s">
        <v>457</v>
      </c>
      <c r="G91" s="224"/>
      <c r="H91" s="202" t="s">
        <v>478</v>
      </c>
      <c r="I91" s="202" t="s">
        <v>453</v>
      </c>
      <c r="J91" s="202">
        <v>50</v>
      </c>
      <c r="K91" s="214"/>
    </row>
    <row r="92" spans="2:11" s="1" customFormat="1" ht="15" customHeight="1" x14ac:dyDescent="0.2">
      <c r="B92" s="225"/>
      <c r="C92" s="202" t="s">
        <v>479</v>
      </c>
      <c r="D92" s="202"/>
      <c r="E92" s="202"/>
      <c r="F92" s="223" t="s">
        <v>457</v>
      </c>
      <c r="G92" s="224"/>
      <c r="H92" s="202" t="s">
        <v>480</v>
      </c>
      <c r="I92" s="202" t="s">
        <v>453</v>
      </c>
      <c r="J92" s="202">
        <v>255</v>
      </c>
      <c r="K92" s="214"/>
    </row>
    <row r="93" spans="2:11" s="1" customFormat="1" ht="15" customHeight="1" x14ac:dyDescent="0.2">
      <c r="B93" s="225"/>
      <c r="C93" s="202" t="s">
        <v>481</v>
      </c>
      <c r="D93" s="202"/>
      <c r="E93" s="202"/>
      <c r="F93" s="223" t="s">
        <v>451</v>
      </c>
      <c r="G93" s="224"/>
      <c r="H93" s="202" t="s">
        <v>482</v>
      </c>
      <c r="I93" s="202" t="s">
        <v>483</v>
      </c>
      <c r="J93" s="202"/>
      <c r="K93" s="214"/>
    </row>
    <row r="94" spans="2:11" s="1" customFormat="1" ht="15" customHeight="1" x14ac:dyDescent="0.2">
      <c r="B94" s="225"/>
      <c r="C94" s="202" t="s">
        <v>484</v>
      </c>
      <c r="D94" s="202"/>
      <c r="E94" s="202"/>
      <c r="F94" s="223" t="s">
        <v>451</v>
      </c>
      <c r="G94" s="224"/>
      <c r="H94" s="202" t="s">
        <v>485</v>
      </c>
      <c r="I94" s="202" t="s">
        <v>486</v>
      </c>
      <c r="J94" s="202"/>
      <c r="K94" s="214"/>
    </row>
    <row r="95" spans="2:11" s="1" customFormat="1" ht="15" customHeight="1" x14ac:dyDescent="0.2">
      <c r="B95" s="225"/>
      <c r="C95" s="202" t="s">
        <v>487</v>
      </c>
      <c r="D95" s="202"/>
      <c r="E95" s="202"/>
      <c r="F95" s="223" t="s">
        <v>451</v>
      </c>
      <c r="G95" s="224"/>
      <c r="H95" s="202" t="s">
        <v>487</v>
      </c>
      <c r="I95" s="202" t="s">
        <v>486</v>
      </c>
      <c r="J95" s="202"/>
      <c r="K95" s="214"/>
    </row>
    <row r="96" spans="2:11" s="1" customFormat="1" ht="15" customHeight="1" x14ac:dyDescent="0.2">
      <c r="B96" s="225"/>
      <c r="C96" s="202" t="s">
        <v>25</v>
      </c>
      <c r="D96" s="202"/>
      <c r="E96" s="202"/>
      <c r="F96" s="223" t="s">
        <v>451</v>
      </c>
      <c r="G96" s="224"/>
      <c r="H96" s="202" t="s">
        <v>488</v>
      </c>
      <c r="I96" s="202" t="s">
        <v>486</v>
      </c>
      <c r="J96" s="202"/>
      <c r="K96" s="214"/>
    </row>
    <row r="97" spans="2:11" s="1" customFormat="1" ht="15" customHeight="1" x14ac:dyDescent="0.2">
      <c r="B97" s="225"/>
      <c r="C97" s="202" t="s">
        <v>35</v>
      </c>
      <c r="D97" s="202"/>
      <c r="E97" s="202"/>
      <c r="F97" s="223" t="s">
        <v>451</v>
      </c>
      <c r="G97" s="224"/>
      <c r="H97" s="202" t="s">
        <v>489</v>
      </c>
      <c r="I97" s="202" t="s">
        <v>486</v>
      </c>
      <c r="J97" s="202"/>
      <c r="K97" s="214"/>
    </row>
    <row r="98" spans="2:11" s="1" customFormat="1" ht="15" customHeight="1" x14ac:dyDescent="0.2">
      <c r="B98" s="228"/>
      <c r="C98" s="229"/>
      <c r="D98" s="229"/>
      <c r="E98" s="229"/>
      <c r="F98" s="229"/>
      <c r="G98" s="229"/>
      <c r="H98" s="229"/>
      <c r="I98" s="229"/>
      <c r="J98" s="229"/>
      <c r="K98" s="230"/>
    </row>
    <row r="99" spans="2:11" s="1" customFormat="1" ht="18.75" customHeight="1" x14ac:dyDescent="0.2">
      <c r="B99" s="231"/>
      <c r="C99" s="232"/>
      <c r="D99" s="232"/>
      <c r="E99" s="232"/>
      <c r="F99" s="232"/>
      <c r="G99" s="232"/>
      <c r="H99" s="232"/>
      <c r="I99" s="232"/>
      <c r="J99" s="232"/>
      <c r="K99" s="231"/>
    </row>
    <row r="100" spans="2:11" s="1" customFormat="1" ht="18.75" customHeight="1" x14ac:dyDescent="0.2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s="1" customFormat="1" ht="7.5" customHeight="1" x14ac:dyDescent="0.2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s="1" customFormat="1" ht="45" customHeight="1" x14ac:dyDescent="0.2">
      <c r="B102" s="213"/>
      <c r="C102" s="284" t="s">
        <v>490</v>
      </c>
      <c r="D102" s="284"/>
      <c r="E102" s="284"/>
      <c r="F102" s="284"/>
      <c r="G102" s="284"/>
      <c r="H102" s="284"/>
      <c r="I102" s="284"/>
      <c r="J102" s="284"/>
      <c r="K102" s="214"/>
    </row>
    <row r="103" spans="2:11" s="1" customFormat="1" ht="17.25" customHeight="1" x14ac:dyDescent="0.2">
      <c r="B103" s="213"/>
      <c r="C103" s="215" t="s">
        <v>445</v>
      </c>
      <c r="D103" s="215"/>
      <c r="E103" s="215"/>
      <c r="F103" s="215" t="s">
        <v>446</v>
      </c>
      <c r="G103" s="216"/>
      <c r="H103" s="215" t="s">
        <v>39</v>
      </c>
      <c r="I103" s="215" t="s">
        <v>40</v>
      </c>
      <c r="J103" s="215" t="s">
        <v>447</v>
      </c>
      <c r="K103" s="214"/>
    </row>
    <row r="104" spans="2:11" s="1" customFormat="1" ht="17.25" customHeight="1" x14ac:dyDescent="0.2">
      <c r="B104" s="213"/>
      <c r="C104" s="217" t="s">
        <v>448</v>
      </c>
      <c r="D104" s="217"/>
      <c r="E104" s="217"/>
      <c r="F104" s="218" t="s">
        <v>449</v>
      </c>
      <c r="G104" s="219"/>
      <c r="H104" s="217"/>
      <c r="I104" s="217"/>
      <c r="J104" s="217" t="s">
        <v>450</v>
      </c>
      <c r="K104" s="214"/>
    </row>
    <row r="105" spans="2:11" s="1" customFormat="1" ht="5.25" customHeight="1" x14ac:dyDescent="0.2">
      <c r="B105" s="213"/>
      <c r="C105" s="215"/>
      <c r="D105" s="215"/>
      <c r="E105" s="215"/>
      <c r="F105" s="215"/>
      <c r="G105" s="233"/>
      <c r="H105" s="215"/>
      <c r="I105" s="215"/>
      <c r="J105" s="215"/>
      <c r="K105" s="214"/>
    </row>
    <row r="106" spans="2:11" s="1" customFormat="1" ht="15" customHeight="1" x14ac:dyDescent="0.2">
      <c r="B106" s="213"/>
      <c r="C106" s="202" t="s">
        <v>38</v>
      </c>
      <c r="D106" s="222"/>
      <c r="E106" s="222"/>
      <c r="F106" s="223" t="s">
        <v>451</v>
      </c>
      <c r="G106" s="202"/>
      <c r="H106" s="202" t="s">
        <v>491</v>
      </c>
      <c r="I106" s="202" t="s">
        <v>453</v>
      </c>
      <c r="J106" s="202">
        <v>20</v>
      </c>
      <c r="K106" s="214"/>
    </row>
    <row r="107" spans="2:11" s="1" customFormat="1" ht="15" customHeight="1" x14ac:dyDescent="0.2">
      <c r="B107" s="213"/>
      <c r="C107" s="202" t="s">
        <v>454</v>
      </c>
      <c r="D107" s="202"/>
      <c r="E107" s="202"/>
      <c r="F107" s="223" t="s">
        <v>451</v>
      </c>
      <c r="G107" s="202"/>
      <c r="H107" s="202" t="s">
        <v>491</v>
      </c>
      <c r="I107" s="202" t="s">
        <v>453</v>
      </c>
      <c r="J107" s="202">
        <v>120</v>
      </c>
      <c r="K107" s="214"/>
    </row>
    <row r="108" spans="2:11" s="1" customFormat="1" ht="15" customHeight="1" x14ac:dyDescent="0.2">
      <c r="B108" s="225"/>
      <c r="C108" s="202" t="s">
        <v>456</v>
      </c>
      <c r="D108" s="202"/>
      <c r="E108" s="202"/>
      <c r="F108" s="223" t="s">
        <v>457</v>
      </c>
      <c r="G108" s="202"/>
      <c r="H108" s="202" t="s">
        <v>491</v>
      </c>
      <c r="I108" s="202" t="s">
        <v>453</v>
      </c>
      <c r="J108" s="202">
        <v>50</v>
      </c>
      <c r="K108" s="214"/>
    </row>
    <row r="109" spans="2:11" s="1" customFormat="1" ht="15" customHeight="1" x14ac:dyDescent="0.2">
      <c r="B109" s="225"/>
      <c r="C109" s="202" t="s">
        <v>459</v>
      </c>
      <c r="D109" s="202"/>
      <c r="E109" s="202"/>
      <c r="F109" s="223" t="s">
        <v>451</v>
      </c>
      <c r="G109" s="202"/>
      <c r="H109" s="202" t="s">
        <v>491</v>
      </c>
      <c r="I109" s="202" t="s">
        <v>461</v>
      </c>
      <c r="J109" s="202"/>
      <c r="K109" s="214"/>
    </row>
    <row r="110" spans="2:11" s="1" customFormat="1" ht="15" customHeight="1" x14ac:dyDescent="0.2">
      <c r="B110" s="225"/>
      <c r="C110" s="202" t="s">
        <v>470</v>
      </c>
      <c r="D110" s="202"/>
      <c r="E110" s="202"/>
      <c r="F110" s="223" t="s">
        <v>457</v>
      </c>
      <c r="G110" s="202"/>
      <c r="H110" s="202" t="s">
        <v>491</v>
      </c>
      <c r="I110" s="202" t="s">
        <v>453</v>
      </c>
      <c r="J110" s="202">
        <v>50</v>
      </c>
      <c r="K110" s="214"/>
    </row>
    <row r="111" spans="2:11" s="1" customFormat="1" ht="15" customHeight="1" x14ac:dyDescent="0.2">
      <c r="B111" s="225"/>
      <c r="C111" s="202" t="s">
        <v>478</v>
      </c>
      <c r="D111" s="202"/>
      <c r="E111" s="202"/>
      <c r="F111" s="223" t="s">
        <v>457</v>
      </c>
      <c r="G111" s="202"/>
      <c r="H111" s="202" t="s">
        <v>491</v>
      </c>
      <c r="I111" s="202" t="s">
        <v>453</v>
      </c>
      <c r="J111" s="202">
        <v>50</v>
      </c>
      <c r="K111" s="214"/>
    </row>
    <row r="112" spans="2:11" s="1" customFormat="1" ht="15" customHeight="1" x14ac:dyDescent="0.2">
      <c r="B112" s="225"/>
      <c r="C112" s="202" t="s">
        <v>476</v>
      </c>
      <c r="D112" s="202"/>
      <c r="E112" s="202"/>
      <c r="F112" s="223" t="s">
        <v>457</v>
      </c>
      <c r="G112" s="202"/>
      <c r="H112" s="202" t="s">
        <v>491</v>
      </c>
      <c r="I112" s="202" t="s">
        <v>453</v>
      </c>
      <c r="J112" s="202">
        <v>50</v>
      </c>
      <c r="K112" s="214"/>
    </row>
    <row r="113" spans="2:11" s="1" customFormat="1" ht="15" customHeight="1" x14ac:dyDescent="0.2">
      <c r="B113" s="225"/>
      <c r="C113" s="202" t="s">
        <v>38</v>
      </c>
      <c r="D113" s="202"/>
      <c r="E113" s="202"/>
      <c r="F113" s="223" t="s">
        <v>451</v>
      </c>
      <c r="G113" s="202"/>
      <c r="H113" s="202" t="s">
        <v>492</v>
      </c>
      <c r="I113" s="202" t="s">
        <v>453</v>
      </c>
      <c r="J113" s="202">
        <v>20</v>
      </c>
      <c r="K113" s="214"/>
    </row>
    <row r="114" spans="2:11" s="1" customFormat="1" ht="15" customHeight="1" x14ac:dyDescent="0.2">
      <c r="B114" s="225"/>
      <c r="C114" s="202" t="s">
        <v>493</v>
      </c>
      <c r="D114" s="202"/>
      <c r="E114" s="202"/>
      <c r="F114" s="223" t="s">
        <v>451</v>
      </c>
      <c r="G114" s="202"/>
      <c r="H114" s="202" t="s">
        <v>494</v>
      </c>
      <c r="I114" s="202" t="s">
        <v>453</v>
      </c>
      <c r="J114" s="202">
        <v>120</v>
      </c>
      <c r="K114" s="214"/>
    </row>
    <row r="115" spans="2:11" s="1" customFormat="1" ht="15" customHeight="1" x14ac:dyDescent="0.2">
      <c r="B115" s="225"/>
      <c r="C115" s="202" t="s">
        <v>25</v>
      </c>
      <c r="D115" s="202"/>
      <c r="E115" s="202"/>
      <c r="F115" s="223" t="s">
        <v>451</v>
      </c>
      <c r="G115" s="202"/>
      <c r="H115" s="202" t="s">
        <v>495</v>
      </c>
      <c r="I115" s="202" t="s">
        <v>486</v>
      </c>
      <c r="J115" s="202"/>
      <c r="K115" s="214"/>
    </row>
    <row r="116" spans="2:11" s="1" customFormat="1" ht="15" customHeight="1" x14ac:dyDescent="0.2">
      <c r="B116" s="225"/>
      <c r="C116" s="202" t="s">
        <v>35</v>
      </c>
      <c r="D116" s="202"/>
      <c r="E116" s="202"/>
      <c r="F116" s="223" t="s">
        <v>451</v>
      </c>
      <c r="G116" s="202"/>
      <c r="H116" s="202" t="s">
        <v>496</v>
      </c>
      <c r="I116" s="202" t="s">
        <v>486</v>
      </c>
      <c r="J116" s="202"/>
      <c r="K116" s="214"/>
    </row>
    <row r="117" spans="2:11" s="1" customFormat="1" ht="15" customHeight="1" x14ac:dyDescent="0.2">
      <c r="B117" s="225"/>
      <c r="C117" s="202" t="s">
        <v>40</v>
      </c>
      <c r="D117" s="202"/>
      <c r="E117" s="202"/>
      <c r="F117" s="223" t="s">
        <v>451</v>
      </c>
      <c r="G117" s="202"/>
      <c r="H117" s="202" t="s">
        <v>497</v>
      </c>
      <c r="I117" s="202" t="s">
        <v>498</v>
      </c>
      <c r="J117" s="202"/>
      <c r="K117" s="214"/>
    </row>
    <row r="118" spans="2:11" s="1" customFormat="1" ht="15" customHeight="1" x14ac:dyDescent="0.2">
      <c r="B118" s="228"/>
      <c r="C118" s="234"/>
      <c r="D118" s="234"/>
      <c r="E118" s="234"/>
      <c r="F118" s="234"/>
      <c r="G118" s="234"/>
      <c r="H118" s="234"/>
      <c r="I118" s="234"/>
      <c r="J118" s="234"/>
      <c r="K118" s="230"/>
    </row>
    <row r="119" spans="2:11" s="1" customFormat="1" ht="18.75" customHeight="1" x14ac:dyDescent="0.2">
      <c r="B119" s="235"/>
      <c r="C119" s="236"/>
      <c r="D119" s="236"/>
      <c r="E119" s="236"/>
      <c r="F119" s="237"/>
      <c r="G119" s="236"/>
      <c r="H119" s="236"/>
      <c r="I119" s="236"/>
      <c r="J119" s="236"/>
      <c r="K119" s="235"/>
    </row>
    <row r="120" spans="2:11" s="1" customFormat="1" ht="18.75" customHeight="1" x14ac:dyDescent="0.2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s="1" customFormat="1" ht="7.5" customHeight="1" x14ac:dyDescent="0.2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pans="2:11" s="1" customFormat="1" ht="45" customHeight="1" x14ac:dyDescent="0.2">
      <c r="B122" s="241"/>
      <c r="C122" s="285" t="s">
        <v>499</v>
      </c>
      <c r="D122" s="285"/>
      <c r="E122" s="285"/>
      <c r="F122" s="285"/>
      <c r="G122" s="285"/>
      <c r="H122" s="285"/>
      <c r="I122" s="285"/>
      <c r="J122" s="285"/>
      <c r="K122" s="242"/>
    </row>
    <row r="123" spans="2:11" s="1" customFormat="1" ht="17.25" customHeight="1" x14ac:dyDescent="0.2">
      <c r="B123" s="243"/>
      <c r="C123" s="215" t="s">
        <v>445</v>
      </c>
      <c r="D123" s="215"/>
      <c r="E123" s="215"/>
      <c r="F123" s="215" t="s">
        <v>446</v>
      </c>
      <c r="G123" s="216"/>
      <c r="H123" s="215" t="s">
        <v>39</v>
      </c>
      <c r="I123" s="215" t="s">
        <v>40</v>
      </c>
      <c r="J123" s="215" t="s">
        <v>447</v>
      </c>
      <c r="K123" s="244"/>
    </row>
    <row r="124" spans="2:11" s="1" customFormat="1" ht="17.25" customHeight="1" x14ac:dyDescent="0.2">
      <c r="B124" s="243"/>
      <c r="C124" s="217" t="s">
        <v>448</v>
      </c>
      <c r="D124" s="217"/>
      <c r="E124" s="217"/>
      <c r="F124" s="218" t="s">
        <v>449</v>
      </c>
      <c r="G124" s="219"/>
      <c r="H124" s="217"/>
      <c r="I124" s="217"/>
      <c r="J124" s="217" t="s">
        <v>450</v>
      </c>
      <c r="K124" s="244"/>
    </row>
    <row r="125" spans="2:11" s="1" customFormat="1" ht="5.25" customHeight="1" x14ac:dyDescent="0.2">
      <c r="B125" s="245"/>
      <c r="C125" s="220"/>
      <c r="D125" s="220"/>
      <c r="E125" s="220"/>
      <c r="F125" s="220"/>
      <c r="G125" s="246"/>
      <c r="H125" s="220"/>
      <c r="I125" s="220"/>
      <c r="J125" s="220"/>
      <c r="K125" s="247"/>
    </row>
    <row r="126" spans="2:11" s="1" customFormat="1" ht="15" customHeight="1" x14ac:dyDescent="0.2">
      <c r="B126" s="245"/>
      <c r="C126" s="202" t="s">
        <v>454</v>
      </c>
      <c r="D126" s="222"/>
      <c r="E126" s="222"/>
      <c r="F126" s="223" t="s">
        <v>451</v>
      </c>
      <c r="G126" s="202"/>
      <c r="H126" s="202" t="s">
        <v>491</v>
      </c>
      <c r="I126" s="202" t="s">
        <v>453</v>
      </c>
      <c r="J126" s="202">
        <v>120</v>
      </c>
      <c r="K126" s="248"/>
    </row>
    <row r="127" spans="2:11" s="1" customFormat="1" ht="15" customHeight="1" x14ac:dyDescent="0.2">
      <c r="B127" s="245"/>
      <c r="C127" s="202" t="s">
        <v>500</v>
      </c>
      <c r="D127" s="202"/>
      <c r="E127" s="202"/>
      <c r="F127" s="223" t="s">
        <v>451</v>
      </c>
      <c r="G127" s="202"/>
      <c r="H127" s="202" t="s">
        <v>501</v>
      </c>
      <c r="I127" s="202" t="s">
        <v>453</v>
      </c>
      <c r="J127" s="202" t="s">
        <v>502</v>
      </c>
      <c r="K127" s="248"/>
    </row>
    <row r="128" spans="2:11" s="1" customFormat="1" ht="15" customHeight="1" x14ac:dyDescent="0.2">
      <c r="B128" s="245"/>
      <c r="C128" s="202" t="s">
        <v>48</v>
      </c>
      <c r="D128" s="202"/>
      <c r="E128" s="202"/>
      <c r="F128" s="223" t="s">
        <v>451</v>
      </c>
      <c r="G128" s="202"/>
      <c r="H128" s="202" t="s">
        <v>503</v>
      </c>
      <c r="I128" s="202" t="s">
        <v>453</v>
      </c>
      <c r="J128" s="202" t="s">
        <v>502</v>
      </c>
      <c r="K128" s="248"/>
    </row>
    <row r="129" spans="2:11" s="1" customFormat="1" ht="15" customHeight="1" x14ac:dyDescent="0.2">
      <c r="B129" s="245"/>
      <c r="C129" s="202" t="s">
        <v>462</v>
      </c>
      <c r="D129" s="202"/>
      <c r="E129" s="202"/>
      <c r="F129" s="223" t="s">
        <v>457</v>
      </c>
      <c r="G129" s="202"/>
      <c r="H129" s="202" t="s">
        <v>463</v>
      </c>
      <c r="I129" s="202" t="s">
        <v>453</v>
      </c>
      <c r="J129" s="202">
        <v>15</v>
      </c>
      <c r="K129" s="248"/>
    </row>
    <row r="130" spans="2:11" s="1" customFormat="1" ht="15" customHeight="1" x14ac:dyDescent="0.2">
      <c r="B130" s="245"/>
      <c r="C130" s="226" t="s">
        <v>464</v>
      </c>
      <c r="D130" s="226"/>
      <c r="E130" s="226"/>
      <c r="F130" s="227" t="s">
        <v>457</v>
      </c>
      <c r="G130" s="226"/>
      <c r="H130" s="226" t="s">
        <v>465</v>
      </c>
      <c r="I130" s="226" t="s">
        <v>453</v>
      </c>
      <c r="J130" s="226">
        <v>15</v>
      </c>
      <c r="K130" s="248"/>
    </row>
    <row r="131" spans="2:11" s="1" customFormat="1" ht="15" customHeight="1" x14ac:dyDescent="0.2">
      <c r="B131" s="245"/>
      <c r="C131" s="226" t="s">
        <v>466</v>
      </c>
      <c r="D131" s="226"/>
      <c r="E131" s="226"/>
      <c r="F131" s="227" t="s">
        <v>457</v>
      </c>
      <c r="G131" s="226"/>
      <c r="H131" s="226" t="s">
        <v>467</v>
      </c>
      <c r="I131" s="226" t="s">
        <v>453</v>
      </c>
      <c r="J131" s="226">
        <v>20</v>
      </c>
      <c r="K131" s="248"/>
    </row>
    <row r="132" spans="2:11" s="1" customFormat="1" ht="15" customHeight="1" x14ac:dyDescent="0.2">
      <c r="B132" s="245"/>
      <c r="C132" s="226" t="s">
        <v>468</v>
      </c>
      <c r="D132" s="226"/>
      <c r="E132" s="226"/>
      <c r="F132" s="227" t="s">
        <v>457</v>
      </c>
      <c r="G132" s="226"/>
      <c r="H132" s="226" t="s">
        <v>469</v>
      </c>
      <c r="I132" s="226" t="s">
        <v>453</v>
      </c>
      <c r="J132" s="226">
        <v>20</v>
      </c>
      <c r="K132" s="248"/>
    </row>
    <row r="133" spans="2:11" s="1" customFormat="1" ht="15" customHeight="1" x14ac:dyDescent="0.2">
      <c r="B133" s="245"/>
      <c r="C133" s="202" t="s">
        <v>456</v>
      </c>
      <c r="D133" s="202"/>
      <c r="E133" s="202"/>
      <c r="F133" s="223" t="s">
        <v>457</v>
      </c>
      <c r="G133" s="202"/>
      <c r="H133" s="202" t="s">
        <v>491</v>
      </c>
      <c r="I133" s="202" t="s">
        <v>453</v>
      </c>
      <c r="J133" s="202">
        <v>50</v>
      </c>
      <c r="K133" s="248"/>
    </row>
    <row r="134" spans="2:11" s="1" customFormat="1" ht="15" customHeight="1" x14ac:dyDescent="0.2">
      <c r="B134" s="245"/>
      <c r="C134" s="202" t="s">
        <v>470</v>
      </c>
      <c r="D134" s="202"/>
      <c r="E134" s="202"/>
      <c r="F134" s="223" t="s">
        <v>457</v>
      </c>
      <c r="G134" s="202"/>
      <c r="H134" s="202" t="s">
        <v>491</v>
      </c>
      <c r="I134" s="202" t="s">
        <v>453</v>
      </c>
      <c r="J134" s="202">
        <v>50</v>
      </c>
      <c r="K134" s="248"/>
    </row>
    <row r="135" spans="2:11" s="1" customFormat="1" ht="15" customHeight="1" x14ac:dyDescent="0.2">
      <c r="B135" s="245"/>
      <c r="C135" s="202" t="s">
        <v>476</v>
      </c>
      <c r="D135" s="202"/>
      <c r="E135" s="202"/>
      <c r="F135" s="223" t="s">
        <v>457</v>
      </c>
      <c r="G135" s="202"/>
      <c r="H135" s="202" t="s">
        <v>491</v>
      </c>
      <c r="I135" s="202" t="s">
        <v>453</v>
      </c>
      <c r="J135" s="202">
        <v>50</v>
      </c>
      <c r="K135" s="248"/>
    </row>
    <row r="136" spans="2:11" s="1" customFormat="1" ht="15" customHeight="1" x14ac:dyDescent="0.2">
      <c r="B136" s="245"/>
      <c r="C136" s="202" t="s">
        <v>478</v>
      </c>
      <c r="D136" s="202"/>
      <c r="E136" s="202"/>
      <c r="F136" s="223" t="s">
        <v>457</v>
      </c>
      <c r="G136" s="202"/>
      <c r="H136" s="202" t="s">
        <v>491</v>
      </c>
      <c r="I136" s="202" t="s">
        <v>453</v>
      </c>
      <c r="J136" s="202">
        <v>50</v>
      </c>
      <c r="K136" s="248"/>
    </row>
    <row r="137" spans="2:11" s="1" customFormat="1" ht="15" customHeight="1" x14ac:dyDescent="0.2">
      <c r="B137" s="245"/>
      <c r="C137" s="202" t="s">
        <v>479</v>
      </c>
      <c r="D137" s="202"/>
      <c r="E137" s="202"/>
      <c r="F137" s="223" t="s">
        <v>457</v>
      </c>
      <c r="G137" s="202"/>
      <c r="H137" s="202" t="s">
        <v>504</v>
      </c>
      <c r="I137" s="202" t="s">
        <v>453</v>
      </c>
      <c r="J137" s="202">
        <v>255</v>
      </c>
      <c r="K137" s="248"/>
    </row>
    <row r="138" spans="2:11" s="1" customFormat="1" ht="15" customHeight="1" x14ac:dyDescent="0.2">
      <c r="B138" s="245"/>
      <c r="C138" s="202" t="s">
        <v>481</v>
      </c>
      <c r="D138" s="202"/>
      <c r="E138" s="202"/>
      <c r="F138" s="223" t="s">
        <v>451</v>
      </c>
      <c r="G138" s="202"/>
      <c r="H138" s="202" t="s">
        <v>505</v>
      </c>
      <c r="I138" s="202" t="s">
        <v>483</v>
      </c>
      <c r="J138" s="202"/>
      <c r="K138" s="248"/>
    </row>
    <row r="139" spans="2:11" s="1" customFormat="1" ht="15" customHeight="1" x14ac:dyDescent="0.2">
      <c r="B139" s="245"/>
      <c r="C139" s="202" t="s">
        <v>484</v>
      </c>
      <c r="D139" s="202"/>
      <c r="E139" s="202"/>
      <c r="F139" s="223" t="s">
        <v>451</v>
      </c>
      <c r="G139" s="202"/>
      <c r="H139" s="202" t="s">
        <v>506</v>
      </c>
      <c r="I139" s="202" t="s">
        <v>486</v>
      </c>
      <c r="J139" s="202"/>
      <c r="K139" s="248"/>
    </row>
    <row r="140" spans="2:11" s="1" customFormat="1" ht="15" customHeight="1" x14ac:dyDescent="0.2">
      <c r="B140" s="245"/>
      <c r="C140" s="202" t="s">
        <v>487</v>
      </c>
      <c r="D140" s="202"/>
      <c r="E140" s="202"/>
      <c r="F140" s="223" t="s">
        <v>451</v>
      </c>
      <c r="G140" s="202"/>
      <c r="H140" s="202" t="s">
        <v>487</v>
      </c>
      <c r="I140" s="202" t="s">
        <v>486</v>
      </c>
      <c r="J140" s="202"/>
      <c r="K140" s="248"/>
    </row>
    <row r="141" spans="2:11" s="1" customFormat="1" ht="15" customHeight="1" x14ac:dyDescent="0.2">
      <c r="B141" s="245"/>
      <c r="C141" s="202" t="s">
        <v>25</v>
      </c>
      <c r="D141" s="202"/>
      <c r="E141" s="202"/>
      <c r="F141" s="223" t="s">
        <v>451</v>
      </c>
      <c r="G141" s="202"/>
      <c r="H141" s="202" t="s">
        <v>507</v>
      </c>
      <c r="I141" s="202" t="s">
        <v>486</v>
      </c>
      <c r="J141" s="202"/>
      <c r="K141" s="248"/>
    </row>
    <row r="142" spans="2:11" s="1" customFormat="1" ht="15" customHeight="1" x14ac:dyDescent="0.2">
      <c r="B142" s="245"/>
      <c r="C142" s="202" t="s">
        <v>508</v>
      </c>
      <c r="D142" s="202"/>
      <c r="E142" s="202"/>
      <c r="F142" s="223" t="s">
        <v>451</v>
      </c>
      <c r="G142" s="202"/>
      <c r="H142" s="202" t="s">
        <v>509</v>
      </c>
      <c r="I142" s="202" t="s">
        <v>486</v>
      </c>
      <c r="J142" s="202"/>
      <c r="K142" s="248"/>
    </row>
    <row r="143" spans="2:11" s="1" customFormat="1" ht="15" customHeight="1" x14ac:dyDescent="0.2">
      <c r="B143" s="249"/>
      <c r="C143" s="250"/>
      <c r="D143" s="250"/>
      <c r="E143" s="250"/>
      <c r="F143" s="250"/>
      <c r="G143" s="250"/>
      <c r="H143" s="250"/>
      <c r="I143" s="250"/>
      <c r="J143" s="250"/>
      <c r="K143" s="251"/>
    </row>
    <row r="144" spans="2:11" s="1" customFormat="1" ht="18.75" customHeight="1" x14ac:dyDescent="0.2">
      <c r="B144" s="236"/>
      <c r="C144" s="236"/>
      <c r="D144" s="236"/>
      <c r="E144" s="236"/>
      <c r="F144" s="237"/>
      <c r="G144" s="236"/>
      <c r="H144" s="236"/>
      <c r="I144" s="236"/>
      <c r="J144" s="236"/>
      <c r="K144" s="236"/>
    </row>
    <row r="145" spans="2:11" s="1" customFormat="1" ht="18.75" customHeight="1" x14ac:dyDescent="0.2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s="1" customFormat="1" ht="7.5" customHeight="1" x14ac:dyDescent="0.2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s="1" customFormat="1" ht="45" customHeight="1" x14ac:dyDescent="0.2">
      <c r="B147" s="213"/>
      <c r="C147" s="284" t="s">
        <v>510</v>
      </c>
      <c r="D147" s="284"/>
      <c r="E147" s="284"/>
      <c r="F147" s="284"/>
      <c r="G147" s="284"/>
      <c r="H147" s="284"/>
      <c r="I147" s="284"/>
      <c r="J147" s="284"/>
      <c r="K147" s="214"/>
    </row>
    <row r="148" spans="2:11" s="1" customFormat="1" ht="17.25" customHeight="1" x14ac:dyDescent="0.2">
      <c r="B148" s="213"/>
      <c r="C148" s="215" t="s">
        <v>445</v>
      </c>
      <c r="D148" s="215"/>
      <c r="E148" s="215"/>
      <c r="F148" s="215" t="s">
        <v>446</v>
      </c>
      <c r="G148" s="216"/>
      <c r="H148" s="215" t="s">
        <v>39</v>
      </c>
      <c r="I148" s="215" t="s">
        <v>40</v>
      </c>
      <c r="J148" s="215" t="s">
        <v>447</v>
      </c>
      <c r="K148" s="214"/>
    </row>
    <row r="149" spans="2:11" s="1" customFormat="1" ht="17.25" customHeight="1" x14ac:dyDescent="0.2">
      <c r="B149" s="213"/>
      <c r="C149" s="217" t="s">
        <v>448</v>
      </c>
      <c r="D149" s="217"/>
      <c r="E149" s="217"/>
      <c r="F149" s="218" t="s">
        <v>449</v>
      </c>
      <c r="G149" s="219"/>
      <c r="H149" s="217"/>
      <c r="I149" s="217"/>
      <c r="J149" s="217" t="s">
        <v>450</v>
      </c>
      <c r="K149" s="214"/>
    </row>
    <row r="150" spans="2:11" s="1" customFormat="1" ht="5.25" customHeight="1" x14ac:dyDescent="0.2">
      <c r="B150" s="225"/>
      <c r="C150" s="220"/>
      <c r="D150" s="220"/>
      <c r="E150" s="220"/>
      <c r="F150" s="220"/>
      <c r="G150" s="221"/>
      <c r="H150" s="220"/>
      <c r="I150" s="220"/>
      <c r="J150" s="220"/>
      <c r="K150" s="248"/>
    </row>
    <row r="151" spans="2:11" s="1" customFormat="1" ht="15" customHeight="1" x14ac:dyDescent="0.2">
      <c r="B151" s="225"/>
      <c r="C151" s="252" t="s">
        <v>454</v>
      </c>
      <c r="D151" s="202"/>
      <c r="E151" s="202"/>
      <c r="F151" s="253" t="s">
        <v>451</v>
      </c>
      <c r="G151" s="202"/>
      <c r="H151" s="252" t="s">
        <v>491</v>
      </c>
      <c r="I151" s="252" t="s">
        <v>453</v>
      </c>
      <c r="J151" s="252">
        <v>120</v>
      </c>
      <c r="K151" s="248"/>
    </row>
    <row r="152" spans="2:11" s="1" customFormat="1" ht="15" customHeight="1" x14ac:dyDescent="0.2">
      <c r="B152" s="225"/>
      <c r="C152" s="252" t="s">
        <v>500</v>
      </c>
      <c r="D152" s="202"/>
      <c r="E152" s="202"/>
      <c r="F152" s="253" t="s">
        <v>451</v>
      </c>
      <c r="G152" s="202"/>
      <c r="H152" s="252" t="s">
        <v>511</v>
      </c>
      <c r="I152" s="252" t="s">
        <v>453</v>
      </c>
      <c r="J152" s="252" t="s">
        <v>502</v>
      </c>
      <c r="K152" s="248"/>
    </row>
    <row r="153" spans="2:11" s="1" customFormat="1" ht="15" customHeight="1" x14ac:dyDescent="0.2">
      <c r="B153" s="225"/>
      <c r="C153" s="252" t="s">
        <v>48</v>
      </c>
      <c r="D153" s="202"/>
      <c r="E153" s="202"/>
      <c r="F153" s="253" t="s">
        <v>451</v>
      </c>
      <c r="G153" s="202"/>
      <c r="H153" s="252" t="s">
        <v>512</v>
      </c>
      <c r="I153" s="252" t="s">
        <v>453</v>
      </c>
      <c r="J153" s="252" t="s">
        <v>502</v>
      </c>
      <c r="K153" s="248"/>
    </row>
    <row r="154" spans="2:11" s="1" customFormat="1" ht="15" customHeight="1" x14ac:dyDescent="0.2">
      <c r="B154" s="225"/>
      <c r="C154" s="252" t="s">
        <v>456</v>
      </c>
      <c r="D154" s="202"/>
      <c r="E154" s="202"/>
      <c r="F154" s="253" t="s">
        <v>457</v>
      </c>
      <c r="G154" s="202"/>
      <c r="H154" s="252" t="s">
        <v>491</v>
      </c>
      <c r="I154" s="252" t="s">
        <v>453</v>
      </c>
      <c r="J154" s="252">
        <v>50</v>
      </c>
      <c r="K154" s="248"/>
    </row>
    <row r="155" spans="2:11" s="1" customFormat="1" ht="15" customHeight="1" x14ac:dyDescent="0.2">
      <c r="B155" s="225"/>
      <c r="C155" s="252" t="s">
        <v>459</v>
      </c>
      <c r="D155" s="202"/>
      <c r="E155" s="202"/>
      <c r="F155" s="253" t="s">
        <v>451</v>
      </c>
      <c r="G155" s="202"/>
      <c r="H155" s="252" t="s">
        <v>491</v>
      </c>
      <c r="I155" s="252" t="s">
        <v>461</v>
      </c>
      <c r="J155" s="252"/>
      <c r="K155" s="248"/>
    </row>
    <row r="156" spans="2:11" s="1" customFormat="1" ht="15" customHeight="1" x14ac:dyDescent="0.2">
      <c r="B156" s="225"/>
      <c r="C156" s="252" t="s">
        <v>470</v>
      </c>
      <c r="D156" s="202"/>
      <c r="E156" s="202"/>
      <c r="F156" s="253" t="s">
        <v>457</v>
      </c>
      <c r="G156" s="202"/>
      <c r="H156" s="252" t="s">
        <v>491</v>
      </c>
      <c r="I156" s="252" t="s">
        <v>453</v>
      </c>
      <c r="J156" s="252">
        <v>50</v>
      </c>
      <c r="K156" s="248"/>
    </row>
    <row r="157" spans="2:11" s="1" customFormat="1" ht="15" customHeight="1" x14ac:dyDescent="0.2">
      <c r="B157" s="225"/>
      <c r="C157" s="252" t="s">
        <v>478</v>
      </c>
      <c r="D157" s="202"/>
      <c r="E157" s="202"/>
      <c r="F157" s="253" t="s">
        <v>457</v>
      </c>
      <c r="G157" s="202"/>
      <c r="H157" s="252" t="s">
        <v>491</v>
      </c>
      <c r="I157" s="252" t="s">
        <v>453</v>
      </c>
      <c r="J157" s="252">
        <v>50</v>
      </c>
      <c r="K157" s="248"/>
    </row>
    <row r="158" spans="2:11" s="1" customFormat="1" ht="15" customHeight="1" x14ac:dyDescent="0.2">
      <c r="B158" s="225"/>
      <c r="C158" s="252" t="s">
        <v>476</v>
      </c>
      <c r="D158" s="202"/>
      <c r="E158" s="202"/>
      <c r="F158" s="253" t="s">
        <v>457</v>
      </c>
      <c r="G158" s="202"/>
      <c r="H158" s="252" t="s">
        <v>491</v>
      </c>
      <c r="I158" s="252" t="s">
        <v>453</v>
      </c>
      <c r="J158" s="252">
        <v>50</v>
      </c>
      <c r="K158" s="248"/>
    </row>
    <row r="159" spans="2:11" s="1" customFormat="1" ht="15" customHeight="1" x14ac:dyDescent="0.2">
      <c r="B159" s="225"/>
      <c r="C159" s="252" t="s">
        <v>59</v>
      </c>
      <c r="D159" s="202"/>
      <c r="E159" s="202"/>
      <c r="F159" s="253" t="s">
        <v>451</v>
      </c>
      <c r="G159" s="202"/>
      <c r="H159" s="252" t="s">
        <v>513</v>
      </c>
      <c r="I159" s="252" t="s">
        <v>453</v>
      </c>
      <c r="J159" s="252" t="s">
        <v>514</v>
      </c>
      <c r="K159" s="248"/>
    </row>
    <row r="160" spans="2:11" s="1" customFormat="1" ht="15" customHeight="1" x14ac:dyDescent="0.2">
      <c r="B160" s="225"/>
      <c r="C160" s="252" t="s">
        <v>515</v>
      </c>
      <c r="D160" s="202"/>
      <c r="E160" s="202"/>
      <c r="F160" s="253" t="s">
        <v>451</v>
      </c>
      <c r="G160" s="202"/>
      <c r="H160" s="252" t="s">
        <v>516</v>
      </c>
      <c r="I160" s="252" t="s">
        <v>486</v>
      </c>
      <c r="J160" s="252"/>
      <c r="K160" s="248"/>
    </row>
    <row r="161" spans="2:11" s="1" customFormat="1" ht="15" customHeight="1" x14ac:dyDescent="0.2">
      <c r="B161" s="254"/>
      <c r="C161" s="234"/>
      <c r="D161" s="234"/>
      <c r="E161" s="234"/>
      <c r="F161" s="234"/>
      <c r="G161" s="234"/>
      <c r="H161" s="234"/>
      <c r="I161" s="234"/>
      <c r="J161" s="234"/>
      <c r="K161" s="255"/>
    </row>
    <row r="162" spans="2:11" s="1" customFormat="1" ht="18.75" customHeight="1" x14ac:dyDescent="0.2">
      <c r="B162" s="236"/>
      <c r="C162" s="246"/>
      <c r="D162" s="246"/>
      <c r="E162" s="246"/>
      <c r="F162" s="256"/>
      <c r="G162" s="246"/>
      <c r="H162" s="246"/>
      <c r="I162" s="246"/>
      <c r="J162" s="246"/>
      <c r="K162" s="236"/>
    </row>
    <row r="163" spans="2:11" s="1" customFormat="1" ht="18.75" customHeight="1" x14ac:dyDescent="0.2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s="1" customFormat="1" ht="7.5" customHeight="1" x14ac:dyDescent="0.2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s="1" customFormat="1" ht="45" customHeight="1" x14ac:dyDescent="0.2">
      <c r="B165" s="194"/>
      <c r="C165" s="285" t="s">
        <v>517</v>
      </c>
      <c r="D165" s="285"/>
      <c r="E165" s="285"/>
      <c r="F165" s="285"/>
      <c r="G165" s="285"/>
      <c r="H165" s="285"/>
      <c r="I165" s="285"/>
      <c r="J165" s="285"/>
      <c r="K165" s="195"/>
    </row>
    <row r="166" spans="2:11" s="1" customFormat="1" ht="17.25" customHeight="1" x14ac:dyDescent="0.2">
      <c r="B166" s="194"/>
      <c r="C166" s="215" t="s">
        <v>445</v>
      </c>
      <c r="D166" s="215"/>
      <c r="E166" s="215"/>
      <c r="F166" s="215" t="s">
        <v>446</v>
      </c>
      <c r="G166" s="257"/>
      <c r="H166" s="258" t="s">
        <v>39</v>
      </c>
      <c r="I166" s="258" t="s">
        <v>40</v>
      </c>
      <c r="J166" s="215" t="s">
        <v>447</v>
      </c>
      <c r="K166" s="195"/>
    </row>
    <row r="167" spans="2:11" s="1" customFormat="1" ht="17.25" customHeight="1" x14ac:dyDescent="0.2">
      <c r="B167" s="196"/>
      <c r="C167" s="217" t="s">
        <v>448</v>
      </c>
      <c r="D167" s="217"/>
      <c r="E167" s="217"/>
      <c r="F167" s="218" t="s">
        <v>449</v>
      </c>
      <c r="G167" s="259"/>
      <c r="H167" s="260"/>
      <c r="I167" s="260"/>
      <c r="J167" s="217" t="s">
        <v>450</v>
      </c>
      <c r="K167" s="197"/>
    </row>
    <row r="168" spans="2:11" s="1" customFormat="1" ht="5.25" customHeight="1" x14ac:dyDescent="0.2">
      <c r="B168" s="225"/>
      <c r="C168" s="220"/>
      <c r="D168" s="220"/>
      <c r="E168" s="220"/>
      <c r="F168" s="220"/>
      <c r="G168" s="221"/>
      <c r="H168" s="220"/>
      <c r="I168" s="220"/>
      <c r="J168" s="220"/>
      <c r="K168" s="248"/>
    </row>
    <row r="169" spans="2:11" s="1" customFormat="1" ht="15" customHeight="1" x14ac:dyDescent="0.2">
      <c r="B169" s="225"/>
      <c r="C169" s="202" t="s">
        <v>454</v>
      </c>
      <c r="D169" s="202"/>
      <c r="E169" s="202"/>
      <c r="F169" s="223" t="s">
        <v>451</v>
      </c>
      <c r="G169" s="202"/>
      <c r="H169" s="202" t="s">
        <v>491</v>
      </c>
      <c r="I169" s="202" t="s">
        <v>453</v>
      </c>
      <c r="J169" s="202">
        <v>120</v>
      </c>
      <c r="K169" s="248"/>
    </row>
    <row r="170" spans="2:11" s="1" customFormat="1" ht="15" customHeight="1" x14ac:dyDescent="0.2">
      <c r="B170" s="225"/>
      <c r="C170" s="202" t="s">
        <v>500</v>
      </c>
      <c r="D170" s="202"/>
      <c r="E170" s="202"/>
      <c r="F170" s="223" t="s">
        <v>451</v>
      </c>
      <c r="G170" s="202"/>
      <c r="H170" s="202" t="s">
        <v>501</v>
      </c>
      <c r="I170" s="202" t="s">
        <v>453</v>
      </c>
      <c r="J170" s="202" t="s">
        <v>502</v>
      </c>
      <c r="K170" s="248"/>
    </row>
    <row r="171" spans="2:11" s="1" customFormat="1" ht="15" customHeight="1" x14ac:dyDescent="0.2">
      <c r="B171" s="225"/>
      <c r="C171" s="202" t="s">
        <v>48</v>
      </c>
      <c r="D171" s="202"/>
      <c r="E171" s="202"/>
      <c r="F171" s="223" t="s">
        <v>451</v>
      </c>
      <c r="G171" s="202"/>
      <c r="H171" s="202" t="s">
        <v>518</v>
      </c>
      <c r="I171" s="202" t="s">
        <v>453</v>
      </c>
      <c r="J171" s="202" t="s">
        <v>502</v>
      </c>
      <c r="K171" s="248"/>
    </row>
    <row r="172" spans="2:11" s="1" customFormat="1" ht="15" customHeight="1" x14ac:dyDescent="0.2">
      <c r="B172" s="225"/>
      <c r="C172" s="202" t="s">
        <v>456</v>
      </c>
      <c r="D172" s="202"/>
      <c r="E172" s="202"/>
      <c r="F172" s="223" t="s">
        <v>457</v>
      </c>
      <c r="G172" s="202"/>
      <c r="H172" s="202" t="s">
        <v>518</v>
      </c>
      <c r="I172" s="202" t="s">
        <v>453</v>
      </c>
      <c r="J172" s="202">
        <v>50</v>
      </c>
      <c r="K172" s="248"/>
    </row>
    <row r="173" spans="2:11" s="1" customFormat="1" ht="15" customHeight="1" x14ac:dyDescent="0.2">
      <c r="B173" s="225"/>
      <c r="C173" s="202" t="s">
        <v>459</v>
      </c>
      <c r="D173" s="202"/>
      <c r="E173" s="202"/>
      <c r="F173" s="223" t="s">
        <v>451</v>
      </c>
      <c r="G173" s="202"/>
      <c r="H173" s="202" t="s">
        <v>518</v>
      </c>
      <c r="I173" s="202" t="s">
        <v>461</v>
      </c>
      <c r="J173" s="202"/>
      <c r="K173" s="248"/>
    </row>
    <row r="174" spans="2:11" s="1" customFormat="1" ht="15" customHeight="1" x14ac:dyDescent="0.2">
      <c r="B174" s="225"/>
      <c r="C174" s="202" t="s">
        <v>470</v>
      </c>
      <c r="D174" s="202"/>
      <c r="E174" s="202"/>
      <c r="F174" s="223" t="s">
        <v>457</v>
      </c>
      <c r="G174" s="202"/>
      <c r="H174" s="202" t="s">
        <v>518</v>
      </c>
      <c r="I174" s="202" t="s">
        <v>453</v>
      </c>
      <c r="J174" s="202">
        <v>50</v>
      </c>
      <c r="K174" s="248"/>
    </row>
    <row r="175" spans="2:11" s="1" customFormat="1" ht="15" customHeight="1" x14ac:dyDescent="0.2">
      <c r="B175" s="225"/>
      <c r="C175" s="202" t="s">
        <v>478</v>
      </c>
      <c r="D175" s="202"/>
      <c r="E175" s="202"/>
      <c r="F175" s="223" t="s">
        <v>457</v>
      </c>
      <c r="G175" s="202"/>
      <c r="H175" s="202" t="s">
        <v>518</v>
      </c>
      <c r="I175" s="202" t="s">
        <v>453</v>
      </c>
      <c r="J175" s="202">
        <v>50</v>
      </c>
      <c r="K175" s="248"/>
    </row>
    <row r="176" spans="2:11" s="1" customFormat="1" ht="15" customHeight="1" x14ac:dyDescent="0.2">
      <c r="B176" s="225"/>
      <c r="C176" s="202" t="s">
        <v>476</v>
      </c>
      <c r="D176" s="202"/>
      <c r="E176" s="202"/>
      <c r="F176" s="223" t="s">
        <v>457</v>
      </c>
      <c r="G176" s="202"/>
      <c r="H176" s="202" t="s">
        <v>518</v>
      </c>
      <c r="I176" s="202" t="s">
        <v>453</v>
      </c>
      <c r="J176" s="202">
        <v>50</v>
      </c>
      <c r="K176" s="248"/>
    </row>
    <row r="177" spans="2:11" s="1" customFormat="1" ht="15" customHeight="1" x14ac:dyDescent="0.2">
      <c r="B177" s="225"/>
      <c r="C177" s="202" t="s">
        <v>76</v>
      </c>
      <c r="D177" s="202"/>
      <c r="E177" s="202"/>
      <c r="F177" s="223" t="s">
        <v>451</v>
      </c>
      <c r="G177" s="202"/>
      <c r="H177" s="202" t="s">
        <v>519</v>
      </c>
      <c r="I177" s="202" t="s">
        <v>520</v>
      </c>
      <c r="J177" s="202"/>
      <c r="K177" s="248"/>
    </row>
    <row r="178" spans="2:11" s="1" customFormat="1" ht="15" customHeight="1" x14ac:dyDescent="0.2">
      <c r="B178" s="225"/>
      <c r="C178" s="202" t="s">
        <v>40</v>
      </c>
      <c r="D178" s="202"/>
      <c r="E178" s="202"/>
      <c r="F178" s="223" t="s">
        <v>451</v>
      </c>
      <c r="G178" s="202"/>
      <c r="H178" s="202" t="s">
        <v>521</v>
      </c>
      <c r="I178" s="202" t="s">
        <v>522</v>
      </c>
      <c r="J178" s="202">
        <v>1</v>
      </c>
      <c r="K178" s="248"/>
    </row>
    <row r="179" spans="2:11" s="1" customFormat="1" ht="15" customHeight="1" x14ac:dyDescent="0.2">
      <c r="B179" s="225"/>
      <c r="C179" s="202" t="s">
        <v>38</v>
      </c>
      <c r="D179" s="202"/>
      <c r="E179" s="202"/>
      <c r="F179" s="223" t="s">
        <v>451</v>
      </c>
      <c r="G179" s="202"/>
      <c r="H179" s="202" t="s">
        <v>523</v>
      </c>
      <c r="I179" s="202" t="s">
        <v>453</v>
      </c>
      <c r="J179" s="202">
        <v>20</v>
      </c>
      <c r="K179" s="248"/>
    </row>
    <row r="180" spans="2:11" s="1" customFormat="1" ht="15" customHeight="1" x14ac:dyDescent="0.2">
      <c r="B180" s="225"/>
      <c r="C180" s="202" t="s">
        <v>39</v>
      </c>
      <c r="D180" s="202"/>
      <c r="E180" s="202"/>
      <c r="F180" s="223" t="s">
        <v>451</v>
      </c>
      <c r="G180" s="202"/>
      <c r="H180" s="202" t="s">
        <v>524</v>
      </c>
      <c r="I180" s="202" t="s">
        <v>453</v>
      </c>
      <c r="J180" s="202">
        <v>255</v>
      </c>
      <c r="K180" s="248"/>
    </row>
    <row r="181" spans="2:11" s="1" customFormat="1" ht="15" customHeight="1" x14ac:dyDescent="0.2">
      <c r="B181" s="225"/>
      <c r="C181" s="202" t="s">
        <v>77</v>
      </c>
      <c r="D181" s="202"/>
      <c r="E181" s="202"/>
      <c r="F181" s="223" t="s">
        <v>451</v>
      </c>
      <c r="G181" s="202"/>
      <c r="H181" s="202" t="s">
        <v>415</v>
      </c>
      <c r="I181" s="202" t="s">
        <v>453</v>
      </c>
      <c r="J181" s="202">
        <v>10</v>
      </c>
      <c r="K181" s="248"/>
    </row>
    <row r="182" spans="2:11" s="1" customFormat="1" ht="15" customHeight="1" x14ac:dyDescent="0.2">
      <c r="B182" s="225"/>
      <c r="C182" s="202" t="s">
        <v>78</v>
      </c>
      <c r="D182" s="202"/>
      <c r="E182" s="202"/>
      <c r="F182" s="223" t="s">
        <v>451</v>
      </c>
      <c r="G182" s="202"/>
      <c r="H182" s="202" t="s">
        <v>525</v>
      </c>
      <c r="I182" s="202" t="s">
        <v>486</v>
      </c>
      <c r="J182" s="202"/>
      <c r="K182" s="248"/>
    </row>
    <row r="183" spans="2:11" s="1" customFormat="1" ht="15" customHeight="1" x14ac:dyDescent="0.2">
      <c r="B183" s="225"/>
      <c r="C183" s="202" t="s">
        <v>526</v>
      </c>
      <c r="D183" s="202"/>
      <c r="E183" s="202"/>
      <c r="F183" s="223" t="s">
        <v>451</v>
      </c>
      <c r="G183" s="202"/>
      <c r="H183" s="202" t="s">
        <v>527</v>
      </c>
      <c r="I183" s="202" t="s">
        <v>486</v>
      </c>
      <c r="J183" s="202"/>
      <c r="K183" s="248"/>
    </row>
    <row r="184" spans="2:11" s="1" customFormat="1" ht="15" customHeight="1" x14ac:dyDescent="0.2">
      <c r="B184" s="225"/>
      <c r="C184" s="202" t="s">
        <v>515</v>
      </c>
      <c r="D184" s="202"/>
      <c r="E184" s="202"/>
      <c r="F184" s="223" t="s">
        <v>451</v>
      </c>
      <c r="G184" s="202"/>
      <c r="H184" s="202" t="s">
        <v>528</v>
      </c>
      <c r="I184" s="202" t="s">
        <v>486</v>
      </c>
      <c r="J184" s="202"/>
      <c r="K184" s="248"/>
    </row>
    <row r="185" spans="2:11" s="1" customFormat="1" ht="15" customHeight="1" x14ac:dyDescent="0.2">
      <c r="B185" s="225"/>
      <c r="C185" s="202" t="s">
        <v>80</v>
      </c>
      <c r="D185" s="202"/>
      <c r="E185" s="202"/>
      <c r="F185" s="223" t="s">
        <v>457</v>
      </c>
      <c r="G185" s="202"/>
      <c r="H185" s="202" t="s">
        <v>529</v>
      </c>
      <c r="I185" s="202" t="s">
        <v>453</v>
      </c>
      <c r="J185" s="202">
        <v>50</v>
      </c>
      <c r="K185" s="248"/>
    </row>
    <row r="186" spans="2:11" s="1" customFormat="1" ht="15" customHeight="1" x14ac:dyDescent="0.2">
      <c r="B186" s="225"/>
      <c r="C186" s="202" t="s">
        <v>530</v>
      </c>
      <c r="D186" s="202"/>
      <c r="E186" s="202"/>
      <c r="F186" s="223" t="s">
        <v>457</v>
      </c>
      <c r="G186" s="202"/>
      <c r="H186" s="202" t="s">
        <v>531</v>
      </c>
      <c r="I186" s="202" t="s">
        <v>532</v>
      </c>
      <c r="J186" s="202"/>
      <c r="K186" s="248"/>
    </row>
    <row r="187" spans="2:11" s="1" customFormat="1" ht="15" customHeight="1" x14ac:dyDescent="0.2">
      <c r="B187" s="225"/>
      <c r="C187" s="202" t="s">
        <v>533</v>
      </c>
      <c r="D187" s="202"/>
      <c r="E187" s="202"/>
      <c r="F187" s="223" t="s">
        <v>457</v>
      </c>
      <c r="G187" s="202"/>
      <c r="H187" s="202" t="s">
        <v>534</v>
      </c>
      <c r="I187" s="202" t="s">
        <v>532</v>
      </c>
      <c r="J187" s="202"/>
      <c r="K187" s="248"/>
    </row>
    <row r="188" spans="2:11" s="1" customFormat="1" ht="15" customHeight="1" x14ac:dyDescent="0.2">
      <c r="B188" s="225"/>
      <c r="C188" s="202" t="s">
        <v>535</v>
      </c>
      <c r="D188" s="202"/>
      <c r="E188" s="202"/>
      <c r="F188" s="223" t="s">
        <v>457</v>
      </c>
      <c r="G188" s="202"/>
      <c r="H188" s="202" t="s">
        <v>536</v>
      </c>
      <c r="I188" s="202" t="s">
        <v>532</v>
      </c>
      <c r="J188" s="202"/>
      <c r="K188" s="248"/>
    </row>
    <row r="189" spans="2:11" s="1" customFormat="1" ht="15" customHeight="1" x14ac:dyDescent="0.2">
      <c r="B189" s="225"/>
      <c r="C189" s="261" t="s">
        <v>537</v>
      </c>
      <c r="D189" s="202"/>
      <c r="E189" s="202"/>
      <c r="F189" s="223" t="s">
        <v>457</v>
      </c>
      <c r="G189" s="202"/>
      <c r="H189" s="202" t="s">
        <v>538</v>
      </c>
      <c r="I189" s="202" t="s">
        <v>539</v>
      </c>
      <c r="J189" s="262" t="s">
        <v>540</v>
      </c>
      <c r="K189" s="248"/>
    </row>
    <row r="190" spans="2:11" s="1" customFormat="1" ht="15" customHeight="1" x14ac:dyDescent="0.2">
      <c r="B190" s="225"/>
      <c r="C190" s="261" t="s">
        <v>29</v>
      </c>
      <c r="D190" s="202"/>
      <c r="E190" s="202"/>
      <c r="F190" s="223" t="s">
        <v>451</v>
      </c>
      <c r="G190" s="202"/>
      <c r="H190" s="199" t="s">
        <v>541</v>
      </c>
      <c r="I190" s="202" t="s">
        <v>542</v>
      </c>
      <c r="J190" s="202"/>
      <c r="K190" s="248"/>
    </row>
    <row r="191" spans="2:11" s="1" customFormat="1" ht="15" customHeight="1" x14ac:dyDescent="0.2">
      <c r="B191" s="225"/>
      <c r="C191" s="261" t="s">
        <v>543</v>
      </c>
      <c r="D191" s="202"/>
      <c r="E191" s="202"/>
      <c r="F191" s="223" t="s">
        <v>451</v>
      </c>
      <c r="G191" s="202"/>
      <c r="H191" s="202" t="s">
        <v>544</v>
      </c>
      <c r="I191" s="202" t="s">
        <v>486</v>
      </c>
      <c r="J191" s="202"/>
      <c r="K191" s="248"/>
    </row>
    <row r="192" spans="2:11" s="1" customFormat="1" ht="15" customHeight="1" x14ac:dyDescent="0.2">
      <c r="B192" s="225"/>
      <c r="C192" s="261" t="s">
        <v>545</v>
      </c>
      <c r="D192" s="202"/>
      <c r="E192" s="202"/>
      <c r="F192" s="223" t="s">
        <v>451</v>
      </c>
      <c r="G192" s="202"/>
      <c r="H192" s="202" t="s">
        <v>546</v>
      </c>
      <c r="I192" s="202" t="s">
        <v>486</v>
      </c>
      <c r="J192" s="202"/>
      <c r="K192" s="248"/>
    </row>
    <row r="193" spans="2:11" s="1" customFormat="1" ht="15" customHeight="1" x14ac:dyDescent="0.2">
      <c r="B193" s="225"/>
      <c r="C193" s="261" t="s">
        <v>547</v>
      </c>
      <c r="D193" s="202"/>
      <c r="E193" s="202"/>
      <c r="F193" s="223" t="s">
        <v>457</v>
      </c>
      <c r="G193" s="202"/>
      <c r="H193" s="202" t="s">
        <v>548</v>
      </c>
      <c r="I193" s="202" t="s">
        <v>486</v>
      </c>
      <c r="J193" s="202"/>
      <c r="K193" s="248"/>
    </row>
    <row r="194" spans="2:11" s="1" customFormat="1" ht="15" customHeight="1" x14ac:dyDescent="0.2">
      <c r="B194" s="254"/>
      <c r="C194" s="263"/>
      <c r="D194" s="234"/>
      <c r="E194" s="234"/>
      <c r="F194" s="234"/>
      <c r="G194" s="234"/>
      <c r="H194" s="234"/>
      <c r="I194" s="234"/>
      <c r="J194" s="234"/>
      <c r="K194" s="255"/>
    </row>
    <row r="195" spans="2:11" s="1" customFormat="1" ht="18.75" customHeight="1" x14ac:dyDescent="0.2">
      <c r="B195" s="236"/>
      <c r="C195" s="246"/>
      <c r="D195" s="246"/>
      <c r="E195" s="246"/>
      <c r="F195" s="256"/>
      <c r="G195" s="246"/>
      <c r="H195" s="246"/>
      <c r="I195" s="246"/>
      <c r="J195" s="246"/>
      <c r="K195" s="236"/>
    </row>
    <row r="196" spans="2:11" s="1" customFormat="1" ht="18.75" customHeight="1" x14ac:dyDescent="0.2">
      <c r="B196" s="236"/>
      <c r="C196" s="246"/>
      <c r="D196" s="246"/>
      <c r="E196" s="246"/>
      <c r="F196" s="256"/>
      <c r="G196" s="246"/>
      <c r="H196" s="246"/>
      <c r="I196" s="246"/>
      <c r="J196" s="246"/>
      <c r="K196" s="236"/>
    </row>
    <row r="197" spans="2:11" s="1" customFormat="1" ht="18.75" customHeight="1" x14ac:dyDescent="0.2">
      <c r="B197" s="209"/>
      <c r="C197" s="209"/>
      <c r="D197" s="209"/>
      <c r="E197" s="209"/>
      <c r="F197" s="209"/>
      <c r="G197" s="209"/>
      <c r="H197" s="209"/>
      <c r="I197" s="209"/>
      <c r="J197" s="209"/>
      <c r="K197" s="209"/>
    </row>
    <row r="198" spans="2:11" s="1" customFormat="1" ht="13.5" x14ac:dyDescent="0.2">
      <c r="B198" s="191"/>
      <c r="C198" s="192"/>
      <c r="D198" s="192"/>
      <c r="E198" s="192"/>
      <c r="F198" s="192"/>
      <c r="G198" s="192"/>
      <c r="H198" s="192"/>
      <c r="I198" s="192"/>
      <c r="J198" s="192"/>
      <c r="K198" s="193"/>
    </row>
    <row r="199" spans="2:11" s="1" customFormat="1" ht="21" x14ac:dyDescent="0.2">
      <c r="B199" s="194"/>
      <c r="C199" s="285" t="s">
        <v>549</v>
      </c>
      <c r="D199" s="285"/>
      <c r="E199" s="285"/>
      <c r="F199" s="285"/>
      <c r="G199" s="285"/>
      <c r="H199" s="285"/>
      <c r="I199" s="285"/>
      <c r="J199" s="285"/>
      <c r="K199" s="195"/>
    </row>
    <row r="200" spans="2:11" s="1" customFormat="1" ht="25.5" customHeight="1" x14ac:dyDescent="0.3">
      <c r="B200" s="194"/>
      <c r="C200" s="264" t="s">
        <v>550</v>
      </c>
      <c r="D200" s="264"/>
      <c r="E200" s="264"/>
      <c r="F200" s="264" t="s">
        <v>551</v>
      </c>
      <c r="G200" s="265"/>
      <c r="H200" s="286" t="s">
        <v>552</v>
      </c>
      <c r="I200" s="286"/>
      <c r="J200" s="286"/>
      <c r="K200" s="195"/>
    </row>
    <row r="201" spans="2:11" s="1" customFormat="1" ht="5.25" customHeight="1" x14ac:dyDescent="0.2">
      <c r="B201" s="225"/>
      <c r="C201" s="220"/>
      <c r="D201" s="220"/>
      <c r="E201" s="220"/>
      <c r="F201" s="220"/>
      <c r="G201" s="246"/>
      <c r="H201" s="220"/>
      <c r="I201" s="220"/>
      <c r="J201" s="220"/>
      <c r="K201" s="248"/>
    </row>
    <row r="202" spans="2:11" s="1" customFormat="1" ht="15" customHeight="1" x14ac:dyDescent="0.2">
      <c r="B202" s="225"/>
      <c r="C202" s="202" t="s">
        <v>542</v>
      </c>
      <c r="D202" s="202"/>
      <c r="E202" s="202"/>
      <c r="F202" s="223" t="s">
        <v>30</v>
      </c>
      <c r="G202" s="202"/>
      <c r="H202" s="287" t="s">
        <v>553</v>
      </c>
      <c r="I202" s="287"/>
      <c r="J202" s="287"/>
      <c r="K202" s="248"/>
    </row>
    <row r="203" spans="2:11" s="1" customFormat="1" ht="15" customHeight="1" x14ac:dyDescent="0.2">
      <c r="B203" s="225"/>
      <c r="C203" s="202"/>
      <c r="D203" s="202"/>
      <c r="E203" s="202"/>
      <c r="F203" s="223" t="s">
        <v>31</v>
      </c>
      <c r="G203" s="202"/>
      <c r="H203" s="287" t="s">
        <v>554</v>
      </c>
      <c r="I203" s="287"/>
      <c r="J203" s="287"/>
      <c r="K203" s="248"/>
    </row>
    <row r="204" spans="2:11" s="1" customFormat="1" ht="15" customHeight="1" x14ac:dyDescent="0.2">
      <c r="B204" s="225"/>
      <c r="C204" s="202"/>
      <c r="D204" s="202"/>
      <c r="E204" s="202"/>
      <c r="F204" s="223" t="s">
        <v>34</v>
      </c>
      <c r="G204" s="202"/>
      <c r="H204" s="287" t="s">
        <v>555</v>
      </c>
      <c r="I204" s="287"/>
      <c r="J204" s="287"/>
      <c r="K204" s="248"/>
    </row>
    <row r="205" spans="2:11" s="1" customFormat="1" ht="15" customHeight="1" x14ac:dyDescent="0.2">
      <c r="B205" s="225"/>
      <c r="C205" s="202"/>
      <c r="D205" s="202"/>
      <c r="E205" s="202"/>
      <c r="F205" s="223" t="s">
        <v>32</v>
      </c>
      <c r="G205" s="202"/>
      <c r="H205" s="287" t="s">
        <v>556</v>
      </c>
      <c r="I205" s="287"/>
      <c r="J205" s="287"/>
      <c r="K205" s="248"/>
    </row>
    <row r="206" spans="2:11" s="1" customFormat="1" ht="15" customHeight="1" x14ac:dyDescent="0.2">
      <c r="B206" s="225"/>
      <c r="C206" s="202"/>
      <c r="D206" s="202"/>
      <c r="E206" s="202"/>
      <c r="F206" s="223" t="s">
        <v>33</v>
      </c>
      <c r="G206" s="202"/>
      <c r="H206" s="287" t="s">
        <v>557</v>
      </c>
      <c r="I206" s="287"/>
      <c r="J206" s="287"/>
      <c r="K206" s="248"/>
    </row>
    <row r="207" spans="2:11" s="1" customFormat="1" ht="15" customHeight="1" x14ac:dyDescent="0.2">
      <c r="B207" s="225"/>
      <c r="C207" s="202"/>
      <c r="D207" s="202"/>
      <c r="E207" s="202"/>
      <c r="F207" s="223"/>
      <c r="G207" s="202"/>
      <c r="H207" s="202"/>
      <c r="I207" s="202"/>
      <c r="J207" s="202"/>
      <c r="K207" s="248"/>
    </row>
    <row r="208" spans="2:11" s="1" customFormat="1" ht="15" customHeight="1" x14ac:dyDescent="0.2">
      <c r="B208" s="225"/>
      <c r="C208" s="202" t="s">
        <v>498</v>
      </c>
      <c r="D208" s="202"/>
      <c r="E208" s="202"/>
      <c r="F208" s="223" t="s">
        <v>44</v>
      </c>
      <c r="G208" s="202"/>
      <c r="H208" s="287" t="s">
        <v>558</v>
      </c>
      <c r="I208" s="287"/>
      <c r="J208" s="287"/>
      <c r="K208" s="248"/>
    </row>
    <row r="209" spans="2:11" s="1" customFormat="1" ht="15" customHeight="1" x14ac:dyDescent="0.2">
      <c r="B209" s="225"/>
      <c r="C209" s="202"/>
      <c r="D209" s="202"/>
      <c r="E209" s="202"/>
      <c r="F209" s="223" t="s">
        <v>394</v>
      </c>
      <c r="G209" s="202"/>
      <c r="H209" s="287" t="s">
        <v>395</v>
      </c>
      <c r="I209" s="287"/>
      <c r="J209" s="287"/>
      <c r="K209" s="248"/>
    </row>
    <row r="210" spans="2:11" s="1" customFormat="1" ht="15" customHeight="1" x14ac:dyDescent="0.2">
      <c r="B210" s="225"/>
      <c r="C210" s="202"/>
      <c r="D210" s="202"/>
      <c r="E210" s="202"/>
      <c r="F210" s="223" t="s">
        <v>392</v>
      </c>
      <c r="G210" s="202"/>
      <c r="H210" s="287" t="s">
        <v>559</v>
      </c>
      <c r="I210" s="287"/>
      <c r="J210" s="287"/>
      <c r="K210" s="248"/>
    </row>
    <row r="211" spans="2:11" s="1" customFormat="1" ht="15" customHeight="1" x14ac:dyDescent="0.2">
      <c r="B211" s="266"/>
      <c r="C211" s="202"/>
      <c r="D211" s="202"/>
      <c r="E211" s="202"/>
      <c r="F211" s="223" t="s">
        <v>396</v>
      </c>
      <c r="G211" s="261"/>
      <c r="H211" s="288" t="s">
        <v>397</v>
      </c>
      <c r="I211" s="288"/>
      <c r="J211" s="288"/>
      <c r="K211" s="267"/>
    </row>
    <row r="212" spans="2:11" s="1" customFormat="1" ht="15" customHeight="1" x14ac:dyDescent="0.2">
      <c r="B212" s="266"/>
      <c r="C212" s="202"/>
      <c r="D212" s="202"/>
      <c r="E212" s="202"/>
      <c r="F212" s="223" t="s">
        <v>398</v>
      </c>
      <c r="G212" s="261"/>
      <c r="H212" s="288" t="s">
        <v>560</v>
      </c>
      <c r="I212" s="288"/>
      <c r="J212" s="288"/>
      <c r="K212" s="267"/>
    </row>
    <row r="213" spans="2:11" s="1" customFormat="1" ht="15" customHeight="1" x14ac:dyDescent="0.2">
      <c r="B213" s="266"/>
      <c r="C213" s="202"/>
      <c r="D213" s="202"/>
      <c r="E213" s="202"/>
      <c r="F213" s="223"/>
      <c r="G213" s="261"/>
      <c r="H213" s="252"/>
      <c r="I213" s="252"/>
      <c r="J213" s="252"/>
      <c r="K213" s="267"/>
    </row>
    <row r="214" spans="2:11" s="1" customFormat="1" ht="15" customHeight="1" x14ac:dyDescent="0.2">
      <c r="B214" s="266"/>
      <c r="C214" s="202" t="s">
        <v>522</v>
      </c>
      <c r="D214" s="202"/>
      <c r="E214" s="202"/>
      <c r="F214" s="223">
        <v>1</v>
      </c>
      <c r="G214" s="261"/>
      <c r="H214" s="288" t="s">
        <v>561</v>
      </c>
      <c r="I214" s="288"/>
      <c r="J214" s="288"/>
      <c r="K214" s="267"/>
    </row>
    <row r="215" spans="2:11" s="1" customFormat="1" ht="15" customHeight="1" x14ac:dyDescent="0.2">
      <c r="B215" s="266"/>
      <c r="C215" s="202"/>
      <c r="D215" s="202"/>
      <c r="E215" s="202"/>
      <c r="F215" s="223">
        <v>2</v>
      </c>
      <c r="G215" s="261"/>
      <c r="H215" s="288" t="s">
        <v>562</v>
      </c>
      <c r="I215" s="288"/>
      <c r="J215" s="288"/>
      <c r="K215" s="267"/>
    </row>
    <row r="216" spans="2:11" s="1" customFormat="1" ht="15" customHeight="1" x14ac:dyDescent="0.2">
      <c r="B216" s="266"/>
      <c r="C216" s="202"/>
      <c r="D216" s="202"/>
      <c r="E216" s="202"/>
      <c r="F216" s="223">
        <v>3</v>
      </c>
      <c r="G216" s="261"/>
      <c r="H216" s="288" t="s">
        <v>563</v>
      </c>
      <c r="I216" s="288"/>
      <c r="J216" s="288"/>
      <c r="K216" s="267"/>
    </row>
    <row r="217" spans="2:11" s="1" customFormat="1" ht="15" customHeight="1" x14ac:dyDescent="0.2">
      <c r="B217" s="266"/>
      <c r="C217" s="202"/>
      <c r="D217" s="202"/>
      <c r="E217" s="202"/>
      <c r="F217" s="223">
        <v>4</v>
      </c>
      <c r="G217" s="261"/>
      <c r="H217" s="288" t="s">
        <v>564</v>
      </c>
      <c r="I217" s="288"/>
      <c r="J217" s="288"/>
      <c r="K217" s="267"/>
    </row>
    <row r="218" spans="2:11" s="1" customFormat="1" ht="12.75" customHeight="1" x14ac:dyDescent="0.2">
      <c r="B218" s="268"/>
      <c r="C218" s="269"/>
      <c r="D218" s="269"/>
      <c r="E218" s="269"/>
      <c r="F218" s="269"/>
      <c r="G218" s="269"/>
      <c r="H218" s="269"/>
      <c r="I218" s="269"/>
      <c r="J218" s="269"/>
      <c r="K218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1 - D.1.2. Stavebně konst..._02</vt:lpstr>
      <vt:lpstr>Seznam figur</vt:lpstr>
      <vt:lpstr>Pokyny pro vyplnění</vt:lpstr>
      <vt:lpstr>'1 - D.1.2. Stavebně konst..._02'!Názvy_tisku</vt:lpstr>
      <vt:lpstr>'Seznam figur'!Názvy_tisku</vt:lpstr>
      <vt:lpstr>'1 - D.1.2. Stavebně konst..._02'!Oblast_tisku</vt:lpstr>
      <vt:lpstr>'Pokyny pro vyplnění'!Oblast_tisku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Antonín Beránek</dc:creator>
  <cp:lastModifiedBy>kubos</cp:lastModifiedBy>
  <dcterms:created xsi:type="dcterms:W3CDTF">2021-10-14T14:00:09Z</dcterms:created>
  <dcterms:modified xsi:type="dcterms:W3CDTF">2021-10-18T06:38:36Z</dcterms:modified>
</cp:coreProperties>
</file>